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2" documentId="8_{BD774ABA-15ED-4A35-BACF-57C14C3F3B40}" xr6:coauthVersionLast="47" xr6:coauthVersionMax="47" xr10:uidLastSave="{AC867752-FDF6-4781-B8E7-F23C5469B67C}"/>
  <workbookProtection workbookAlgorithmName="SHA-512" workbookHashValue="K2MwcFmYSeEB4uhGX9nwlMzakdgb6VuHammoQqFgqjj3+p0QNpZlxL2XXCgf82zES+on3Ca/LKwhJ8jEUe1yMw==" workbookSaltValue="OK9QGCobgeAFpdd3BUcRYw==" workbookSpinCount="100000" lockStructure="1"/>
  <bookViews>
    <workbookView showSheetTabs="0" xWindow="-12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U10" i="104" l="1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AH2" i="105" s="1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W28" i="88" s="1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P10" i="91" l="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C28" i="88"/>
  <c r="B36" i="104"/>
  <c r="C16" i="91"/>
  <c r="AC2" i="89"/>
  <c r="C18" i="91"/>
  <c r="Q2" i="80"/>
  <c r="C10" i="91"/>
  <c r="C20" i="91"/>
  <c r="AK2" i="91"/>
  <c r="C22" i="91"/>
  <c r="J11" i="89"/>
  <c r="G43" i="89"/>
  <c r="J21" i="89"/>
  <c r="G44" i="89"/>
  <c r="J16" i="89"/>
  <c r="B32" i="80"/>
  <c r="B37" i="89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C37" i="89"/>
  <c r="I17" i="103" a="1"/>
  <c r="A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<sst xmlns="http://schemas.openxmlformats.org/spreadsheetml/2006/main" count="3660" uniqueCount="1666">
  <si>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</si>
  <si>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</si>
  <si>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</si>
  <si>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</si>
  <si>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</si>
  <si>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</si>
  <si>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</si>
  <si>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</si>
  <si>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</si>
  <si>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</si>
  <si>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</si>
  <si>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</si>
  <si>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</si>
  <si>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</si>
  <si>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</si>
  <si>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</si>
  <si>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</si>
  <si>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</si>
  <si>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</si>
  <si>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</si>
  <si>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</si>
  <si>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</si>
  <si>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</si>
  <si>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</si>
  <si>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</si>
  <si>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</si>
  <si>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</si>
  <si>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</si>
  <si>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</si>
  <si>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</si>
  <si>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</si>
  <si>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</si>
  <si>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</si>
  <si>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</si>
  <si>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</si>
  <si>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</si>
  <si>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</si>
  <si>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</si>
  <si>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</si>
  <si>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</si>
  <si>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</si>
  <si>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</si>
  <si>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</si>
  <si>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</si>
  <si>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</si>
  <si>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</si>
  <si>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</si>
  <si>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</si>
  <si>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</si>
  <si>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</si>
  <si>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</si>
  <si>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</si>
  <si>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</si>
  <si>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</si>
  <si>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</si>
  <si>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</si>
  <si>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</si>
  <si>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</si>
  <si>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</si>
  <si>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</si>
  <si>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</si>
  <si>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</si>
  <si>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</si>
  <si>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</si>
  <si>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</si>
  <si>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</si>
  <si>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</si>
  <si>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</si>
  <si>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</si>
  <si>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</si>
  <si>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</si>
  <si>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</si>
  <si>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</si>
  <si>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</si>
  <si>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</si>
  <si>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</si>
  <si>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</si>
  <si>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</si>
  <si>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</si>
  <si>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</si>
  <si>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</si>
  <si>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</si>
  <si>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</si>
  <si>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</si>
  <si>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</si>
  <si>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</si>
  <si>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</si>
  <si>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</si>
  <si>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</si>
  <si>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</si>
  <si>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</si>
  <si>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</si>
  <si>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</si>
  <si>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</si>
  <si>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</si>
  <si>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</si>
  <si>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</si>
  <si>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</si>
  <si>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</si>
  <si>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</si>
  <si>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</si>
  <si>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</si>
  <si>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</si>
  <si>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</si>
  <si>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</si>
  <si>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</si>
  <si>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</si>
  <si>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</si>
  <si>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</si>
  <si>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</si>
  <si>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</si>
  <si>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</si>
  <si>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</si>
  <si>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</si>
  <si>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</si>
  <si>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</si>
  <si>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</si>
  <si>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</si>
  <si>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</si>
  <si>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</si>
  <si>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</si>
  <si>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</si>
  <si>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</si>
  <si>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</si>
  <si>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</si>
  <si>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</si>
  <si>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</si>
  <si>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</si>
  <si>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</si>
  <si>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</si>
  <si>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</si>
  <si>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</si>
  <si>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</si>
  <si>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</si>
  <si>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</si>
  <si>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</si>
  <si>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</si>
  <si>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</si>
  <si>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</si>
  <si>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</si>
  <si>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</si>
  <si>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</si>
  <si>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</si>
  <si>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</si>
  <si>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</si>
  <si>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</si>
  <si>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</si>
  <si>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</si>
  <si>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</si>
  <si>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</si>
  <si>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</si>
  <si>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</si>
  <si>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</si>
  <si>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</si>
  <si>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</si>
  <si>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</si>
  <si>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</si>
  <si>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</si>
  <si>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</si>
  <si>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</si>
  <si>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</si>
  <si>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</si>
  <si>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</si>
  <si>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</si>
  <si>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</si>
  <si>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</si>
  <si>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</si>
  <si>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</si>
  <si>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</si>
  <si>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</si>
  <si>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</si>
  <si>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</si>
  <si>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</si>
  <si>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</si>
  <si>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</si>
  <si>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</si>
  <si>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</si>
  <si>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</si>
  <si>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</si>
  <si>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</si>
  <si>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</si>
  <si>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</si>
  <si>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</si>
  <si>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</si>
  <si>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</si>
  <si>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</si>
  <si>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</si>
  <si>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</si>
  <si>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</si>
  <si>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</si>
  <si>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</si>
  <si>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</si>
  <si>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</si>
  <si>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</si>
  <si>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</si>
  <si>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</si>
  <si>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</si>
  <si>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</si>
  <si>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</si>
  <si>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</si>
  <si>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</si>
  <si>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</si>
  <si>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</si>
  <si>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</si>
  <si>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</si>
  <si>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</si>
  <si>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</si>
  <si>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</si>
  <si>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</si>
  <si>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</si>
  <si>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</si>
  <si>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</si>
  <si>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</si>
  <si>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</si>
  <si>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</si>
  <si>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</si>
  <si>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</si>
  <si>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</si>
  <si>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</si>
  <si>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</si>
  <si>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</si>
  <si>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</si>
  <si>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</si>
  <si>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</si>
  <si>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</si>
  <si>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</si>
  <si>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</si>
  <si>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</si>
  <si>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</si>
  <si>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</si>
  <si>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</si>
  <si>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</si>
  <si>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</si>
  <si>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</si>
  <si>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</si>
  <si>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</si>
  <si>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</si>
  <si>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</si>
  <si>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</si>
  <si>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</si>
  <si>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</si>
  <si>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</si>
  <si>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</si>
  <si>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</si>
  <si>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</si>
  <si>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</si>
  <si>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</si>
  <si>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</si>
  <si>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</si>
  <si>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</si>
  <si>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</si>
  <si>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</si>
  <si>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</si>
  <si>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</si>
  <si>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</si>
  <si>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</si>
  <si>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</si>
  <si>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</si>
  <si>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</si>
  <si>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</si>
  <si>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</si>
  <si>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</si>
  <si>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</si>
  <si>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</si>
  <si>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</si>
  <si>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</si>
  <si>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</si>
  <si>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</si>
  <si>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</si>
  <si>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</si>
  <si>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</si>
  <si>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</si>
  <si>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</si>
  <si>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</si>
  <si>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</si>
  <si>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</si>
  <si>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</si>
  <si>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</si>
  <si>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</si>
  <si>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</si>
  <si>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</si>
  <si>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</si>
  <si>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</si>
  <si>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</si>
  <si>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</si>
  <si>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</si>
  <si>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</si>
  <si>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</si>
  <si>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</si>
  <si>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</si>
  <si>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</si>
  <si>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</si>
  <si>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</si>
  <si>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</si>
  <si>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</si>
  <si>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</si>
  <si>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</si>
  <si>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</si>
  <si>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</si>
  <si>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</si>
  <si>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</si>
  <si>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</si>
  <si>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</si>
  <si>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</si>
  <si>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</si>
  <si>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</si>
  <si>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</si>
  <si>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</si>
  <si>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</si>
  <si>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</si>
  <si>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</si>
  <si>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</si>
  <si>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</si>
  <si>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</si>
  <si>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</si>
  <si>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</si>
  <si>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</si>
  <si>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</si>
  <si>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</si>
  <si>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</si>
  <si>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</si>
  <si>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</si>
  <si>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</si>
  <si>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</si>
  <si>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</si>
  <si>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</si>
  <si>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</si>
  <si>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</si>
  <si>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</si>
  <si>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</si>
  <si>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</si>
  <si>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</si>
  <si>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</si>
  <si>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</si>
  <si>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</si>
  <si>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</si>
  <si>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</si>
  <si>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</si>
  <si>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</si>
  <si>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</si>
  <si>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</si>
  <si>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</si>
  <si>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</si>
  <si>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</si>
  <si>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</si>
  <si>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</si>
  <si>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</si>
  <si>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</si>
  <si>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</si>
  <si>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</si>
  <si>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</si>
  <si>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</si>
  <si>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</si>
  <si>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</si>
  <si>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</si>
  <si>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</si>
  <si>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</si>
  <si>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</si>
  <si>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</si>
  <si>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</si>
  <si>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</si>
  <si>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</si>
  <si>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</si>
  <si>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</si>
  <si>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</si>
  <si>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</si>
  <si>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</si>
  <si>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</si>
  <si>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</si>
  <si>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</si>
  <si>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</si>
  <si>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</si>
  <si>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</si>
  <si>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</si>
  <si>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</si>
  <si>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</si>
  <si>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</si>
  <si>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</si>
  <si>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</si>
  <si>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</si>
  <si>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</si>
  <si>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</si>
  <si>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</si>
  <si>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</si>
  <si>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</si>
  <si>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</si>
  <si>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</si>
  <si>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</si>
  <si>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</si>
  <si>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</si>
  <si>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</si>
  <si>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</si>
  <si>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</si>
  <si>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</si>
  <si>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</si>
  <si>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</si>
  <si>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</si>
  <si>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</si>
  <si>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</si>
  <si>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</si>
  <si>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</si>
  <si>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</si>
  <si>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</si>
  <si>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</si>
  <si>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</si>
  <si>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</si>
  <si>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</si>
  <si>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</si>
  <si>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</si>
  <si>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</si>
  <si>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</si>
  <si>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</si>
  <si>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</si>
  <si>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</si>
  <si>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</si>
  <si>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</si>
  <si>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</si>
  <si>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</si>
  <si>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</si>
  <si>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</si>
  <si>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</si>
  <si>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</si>
  <si>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</si>
  <si>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</si>
  <si>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</si>
  <si>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</si>
  <si>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</si>
  <si>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</si>
  <si>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</si>
  <si>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</si>
  <si>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</si>
  <si>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</si>
  <si>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</si>
  <si>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</si>
  <si>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</si>
  <si>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</si>
  <si>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</si>
  <si>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</si>
  <si>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</si>
  <si>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</si>
  <si>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</si>
  <si>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</si>
  <si>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</si>
  <si>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</si>
  <si>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</si>
  <si>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</si>
  <si>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</si>
  <si>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</si>
  <si>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</si>
  <si>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</si>
  <si>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</si>
  <si>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</si>
  <si>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</si>
  <si>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</si>
  <si>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</si>
  <si>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</si>
  <si>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</si>
  <si>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</si>
  <si>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</si>
  <si>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</si>
  <si>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</si>
  <si>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</si>
  <si>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</si>
  <si>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</si>
  <si>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</si>
  <si>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</si>
  <si>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</si>
  <si>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</si>
  <si>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</si>
  <si>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</si>
  <si>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</si>
  <si>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</si>
  <si>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</si>
  <si>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</si>
  <si>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</si>
  <si>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</si>
  <si>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</si>
  <si>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</si>
  <si>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</si>
  <si>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</si>
  <si>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</si>
  <si>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</si>
  <si>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</si>
  <si>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</si>
  <si>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</si>
  <si>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</si>
  <si>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</si>
  <si>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</si>
  <si>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</si>
  <si>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</si>
  <si>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</si>
  <si>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</si>
  <si>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</si>
  <si>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</si>
  <si>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</si>
  <si>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</si>
  <si>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</si>
  <si>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</si>
  <si>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</si>
  <si>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</si>
  <si>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</si>
  <si>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</si>
  <si>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</si>
  <si>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</si>
  <si>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</si>
  <si>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</si>
  <si>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</si>
  <si>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</si>
  <si>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</si>
  <si>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</si>
  <si>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</si>
  <si>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</si>
  <si>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</si>
  <si>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</si>
  <si>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</si>
  <si>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</si>
  <si>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</si>
  <si>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</si>
  <si>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</si>
  <si>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</si>
  <si>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</si>
  <si>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</si>
  <si>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</si>
  <si>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</si>
  <si>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</si>
  <si>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</si>
  <si>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</si>
  <si>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</si>
  <si>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</si>
  <si>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</si>
  <si>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</si>
  <si>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</si>
  <si>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</si>
  <si>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</si>
  <si>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</si>
  <si>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</si>
  <si>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</si>
  <si>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</si>
  <si>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</si>
  <si>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</si>
  <si>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</si>
  <si>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</si>
  <si>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</si>
  <si>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</si>
  <si>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</si>
  <si>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</si>
  <si>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</si>
  <si>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</si>
  <si>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</si>
  <si>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</si>
  <si>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</si>
  <si>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</si>
  <si>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</si>
  <si>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</si>
  <si>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</si>
  <si>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</si>
  <si>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</si>
  <si>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</si>
  <si>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</si>
  <si>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</si>
  <si>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</si>
  <si>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</si>
  <si>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</si>
  <si>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</si>
  <si>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</si>
  <si>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</si>
  <si>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</si>
  <si>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</si>
  <si>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</si>
  <si>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</si>
  <si>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</si>
  <si>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</si>
  <si>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</si>
  <si>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</si>
  <si>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</si>
  <si>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</si>
  <si>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</si>
  <si>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</si>
  <si>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</si>
  <si>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</si>
  <si>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</si>
  <si>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</si>
  <si>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</si>
  <si>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</si>
  <si>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</si>
  <si>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</si>
  <si>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</si>
  <si>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</si>
  <si>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</si>
  <si>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</si>
  <si>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</si>
  <si>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</si>
  <si>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</si>
  <si>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</si>
  <si>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</si>
  <si>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</si>
  <si>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</si>
  <si>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</si>
  <si>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</si>
  <si>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</si>
  <si>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</si>
  <si>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</si>
  <si>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</si>
  <si>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</si>
  <si>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</si>
  <si>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</si>
  <si>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</si>
  <si>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</si>
  <si>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</si>
  <si>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</si>
  <si>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</si>
  <si>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</si>
  <si>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</si>
  <si>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</si>
  <si>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</si>
  <si>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</si>
  <si>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</si>
  <si>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</si>
  <si>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</si>
  <si>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</si>
  <si>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</si>
  <si>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</si>
  <si>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</si>
  <si>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</si>
  <si>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</si>
  <si>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</si>
  <si>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</si>
  <si>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</si>
  <si>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</si>
  <si>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</si>
  <si>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</si>
  <si>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</si>
  <si>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</si>
  <si>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</si>
  <si>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</si>
  <si>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</si>
  <si>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</si>
  <si>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</si>
  <si>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</si>
  <si>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</si>
  <si>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</si>
  <si>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</si>
  <si>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</si>
  <si>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</si>
  <si>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</si>
  <si>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</si>
  <si>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</si>
  <si>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</si>
  <si>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</si>
  <si>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</si>
  <si>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</si>
  <si>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</si>
  <si>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</si>
  <si>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</si>
  <si>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</si>
  <si>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</si>
  <si>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</si>
  <si>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</si>
  <si>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</si>
  <si>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</si>
  <si>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</si>
  <si>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</si>
  <si>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</si>
  <si>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</si>
  <si>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</si>
  <si>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</si>
  <si>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</si>
  <si>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</si>
  <si>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</si>
  <si>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</si>
  <si>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</si>
  <si>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</si>
  <si>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</si>
  <si>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</si>
  <si>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</si>
  <si>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</si>
  <si>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</si>
  <si>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</si>
  <si>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</si>
  <si>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</si>
  <si>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</si>
  <si>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</si>
  <si>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</si>
  <si>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</si>
  <si>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</si>
  <si>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</si>
  <si>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</si>
  <si>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</si>
  <si>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</si>
  <si>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</si>
  <si>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</si>
  <si>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</si>
  <si>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</si>
  <si>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</si>
  <si>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</si>
  <si>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</si>
  <si>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</si>
  <si>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</si>
  <si>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</si>
  <si>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</si>
  <si>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</si>
  <si>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</si>
  <si>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</si>
  <si>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</si>
  <si>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</si>
  <si>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</si>
  <si>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</si>
  <si>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</si>
  <si>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</si>
  <si>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</si>
  <si>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</si>
  <si>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</si>
  <si>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</si>
  <si>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</si>
  <si>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</si>
  <si>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</si>
  <si>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</si>
  <si>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</si>
  <si>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</si>
  <si>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</si>
  <si>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</si>
  <si>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</si>
  <si>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</si>
  <si>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</si>
  <si>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</si>
  <si>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</si>
  <si>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</si>
  <si>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</si>
  <si>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</si>
  <si>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</si>
  <si>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</si>
  <si>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</si>
  <si>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</si>
  <si>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</si>
  <si>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</si>
  <si>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</si>
  <si>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</si>
  <si>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</si>
  <si>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</si>
  <si>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</si>
  <si>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</si>
  <si>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</si>
  <si>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</si>
  <si>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</si>
  <si>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</si>
  <si>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</si>
  <si>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</si>
  <si>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</si>
  <si>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</si>
  <si>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</si>
  <si>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</si>
  <si>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</si>
  <si>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</si>
  <si>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</si>
  <si>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</si>
  <si>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</si>
  <si>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</si>
  <si>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</si>
  <si>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</si>
  <si>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</si>
  <si>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</si>
  <si>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</si>
  <si>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</si>
  <si>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</si>
  <si>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</si>
  <si>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</si>
  <si>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</si>
  <si>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</si>
  <si>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</si>
  <si>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</si>
  <si>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</si>
  <si>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</si>
  <si>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</si>
  <si>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</si>
  <si>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</si>
  <si>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</si>
  <si>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</si>
  <si>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</si>
  <si>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</si>
  <si>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</si>
  <si>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</si>
  <si>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</si>
  <si>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</si>
  <si>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</si>
  <si>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</si>
  <si>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</si>
  <si>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</si>
  <si>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</si>
  <si>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</si>
  <si>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</si>
  <si>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</si>
  <si>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</si>
  <si>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</si>
  <si>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</si>
  <si>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</si>
  <si>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</si>
  <si>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</si>
  <si>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</si>
  <si>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</si>
  <si>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</si>
  <si>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</si>
  <si>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</si>
  <si>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</si>
  <si>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</si>
  <si>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</si>
  <si>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</si>
  <si>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</si>
  <si>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</si>
  <si>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</si>
  <si>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</si>
  <si>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</si>
  <si>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</si>
  <si>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</si>
  <si>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</si>
  <si>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</si>
  <si>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</si>
  <si>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</si>
  <si>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</si>
  <si>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</si>
  <si>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</si>
  <si>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</si>
  <si>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</si>
  <si>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</si>
  <si>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</si>
  <si>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</si>
  <si>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</si>
  <si>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</si>
  <si>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</si>
  <si>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</si>
  <si>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</si>
  <si>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</si>
  <si>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</si>
  <si>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</si>
  <si>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</si>
  <si>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</si>
  <si>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</si>
  <si>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</si>
  <si>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</si>
  <si>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</si>
  <si>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</si>
  <si>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</si>
  <si>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</si>
  <si>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</si>
  <si>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</si>
  <si>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</si>
  <si>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</si>
  <si>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</si>
  <si>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</si>
  <si>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</si>
  <si>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</si>
  <si>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</si>
  <si>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</si>
  <si>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</si>
  <si>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</si>
  <si>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</si>
  <si>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</si>
  <si>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</si>
  <si>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</si>
  <si>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</si>
  <si>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</si>
  <si>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</si>
  <si>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</si>
  <si>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</si>
  <si>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</si>
  <si>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</si>
  <si>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</si>
  <si>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</si>
  <si>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</si>
  <si>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</si>
  <si>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</si>
  <si>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</si>
  <si>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</si>
  <si>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</si>
  <si>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</si>
  <si>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</si>
  <si>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</si>
  <si>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</si>
  <si>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</si>
  <si>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</si>
  <si>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</si>
  <si>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</si>
  <si>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</si>
  <si>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</si>
  <si>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</si>
  <si>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</si>
  <si>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</si>
  <si>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</si>
  <si>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</si>
  <si>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</si>
  <si>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</si>
  <si>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</si>
  <si>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</si>
  <si>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</si>
  <si>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</si>
  <si>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</si>
  <si>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</si>
  <si>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</si>
  <si>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</si>
  <si>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</si>
  <si>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</si>
  <si>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</si>
  <si>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</si>
  <si>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</si>
  <si>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</si>
  <si>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</si>
  <si>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</si>
  <si>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</si>
  <si>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</si>
  <si>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</si>
  <si>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</si>
  <si>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</si>
  <si>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</si>
  <si>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</si>
  <si>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</si>
  <si>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</si>
  <si>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</si>
  <si>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</si>
  <si>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</si>
  <si>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</si>
  <si>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</si>
  <si>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</si>
  <si>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</si>
  <si>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</si>
  <si>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</si>
  <si>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</si>
  <si>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</si>
  <si>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</si>
  <si>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</si>
  <si>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</si>
  <si>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</si>
  <si>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</si>
  <si>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</si>
  <si>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</si>
  <si>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</si>
  <si>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</si>
  <si>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</si>
  <si>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</si>
  <si>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</si>
  <si>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</si>
  <si>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</si>
  <si>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</si>
  <si>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</si>
  <si>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</si>
  <si>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</si>
  <si>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</si>
  <si>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</si>
  <si>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</si>
  <si>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</si>
  <si>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</si>
  <si>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</si>
  <si>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</si>
  <si>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</si>
  <si>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</si>
  <si>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</si>
  <si>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</si>
  <si>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</si>
  <si>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</si>
  <si>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</si>
  <si>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</si>
  <si>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</si>
  <si>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</si>
  <si>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</si>
  <si>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</si>
  <si>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</si>
  <si>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</si>
  <si>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</si>
  <si>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</si>
  <si>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</si>
  <si>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</si>
  <si>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</si>
  <si>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</si>
  <si>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</si>
  <si>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</si>
  <si>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</si>
  <si>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</si>
  <si>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</si>
  <si>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</si>
  <si>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</si>
  <si>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</si>
  <si>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</si>
  <si>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</si>
  <si>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</si>
  <si>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</si>
  <si>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</si>
  <si>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</si>
  <si>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</si>
  <si>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</si>
  <si>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</si>
  <si>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</si>
  <si>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</si>
  <si>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</si>
  <si>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</si>
  <si>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</si>
  <si>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</si>
  <si>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</si>
  <si>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</si>
  <si>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</si>
  <si>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</si>
  <si>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</si>
  <si>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</si>
  <si>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</si>
  <si>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</si>
  <si>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</si>
  <si>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</si>
  <si>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</si>
  <si>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</si>
  <si>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</si>
  <si>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</si>
  <si>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</si>
  <si>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</si>
  <si>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</si>
  <si>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</si>
  <si>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</si>
  <si>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</si>
  <si>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</si>
  <si>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</si>
  <si>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</si>
  <si>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</si>
  <si>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</si>
  <si>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</si>
  <si>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</si>
  <si>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</si>
  <si>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</si>
  <si>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</si>
  <si>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</si>
  <si>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</si>
  <si>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</si>
  <si>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</si>
  <si>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</si>
  <si>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</si>
  <si>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</si>
  <si>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</si>
  <si>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</si>
  <si>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</si>
  <si>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</si>
  <si>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</si>
  <si>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</si>
  <si>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</si>
  <si>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</si>
  <si>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</si>
  <si>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</si>
  <si>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</si>
  <si>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</si>
  <si>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</si>
  <si>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</si>
  <si>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</si>
  <si>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</si>
  <si>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</si>
  <si>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</si>
  <si>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</si>
  <si>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</si>
  <si>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</si>
  <si>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</si>
  <si>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</si>
  <si>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</si>
  <si>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</si>
  <si>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</si>
  <si>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</si>
  <si>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</si>
  <si>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</si>
  <si>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</si>
  <si>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</si>
  <si>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</si>
  <si>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</si>
  <si>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</si>
  <si>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</si>
  <si>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</si>
  <si>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</si>
  <si>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</si>
  <si>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</si>
  <si>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</si>
  <si>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</si>
  <si>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</si>
  <si>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</si>
  <si>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</si>
  <si>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</si>
  <si>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</si>
  <si>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</si>
  <si>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</si>
  <si>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</si>
  <si>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</si>
  <si>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</si>
  <si>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</si>
  <si>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</si>
  <si>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</si>
  <si>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</si>
  <si>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</si>
  <si>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</si>
  <si>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</si>
  <si>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</si>
  <si>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</si>
  <si>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</si>
  <si>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</si>
  <si>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</si>
  <si>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</si>
  <si>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</si>
  <si>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</si>
  <si>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</si>
  <si>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</si>
  <si>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</si>
  <si>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</si>
  <si>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</si>
  <si>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</si>
  <si>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</si>
  <si>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</si>
  <si>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</si>
  <si>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</si>
  <si>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</si>
  <si>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</si>
  <si>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</si>
  <si>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</si>
  <si>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</si>
  <si>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</si>
  <si>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</si>
  <si>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</si>
  <si>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</si>
  <si>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</si>
  <si>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</si>
  <si>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</si>
  <si>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</si>
  <si>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</si>
  <si>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</si>
  <si>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</si>
  <si>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</si>
  <si>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</si>
  <si>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</si>
  <si>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</si>
  <si>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</si>
  <si>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</si>
  <si>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</si>
  <si>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</si>
  <si>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</si>
  <si>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</si>
  <si>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</si>
  <si>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</si>
  <si>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</si>
  <si>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</si>
  <si>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</si>
  <si>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</si>
  <si>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</si>
  <si>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</si>
  <si>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</si>
  <si>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</si>
  <si>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</si>
  <si>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</si>
  <si>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</si>
  <si>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</si>
  <si>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</si>
  <si>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</si>
  <si>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</si>
  <si>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</si>
  <si>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</si>
  <si>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</si>
  <si>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</si>
  <si>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</si>
  <si>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</si>
  <si>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</si>
  <si>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</si>
  <si>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</si>
  <si>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</si>
  <si>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</si>
  <si>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</si>
  <si>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</si>
  <si>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</si>
  <si>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</si>
  <si>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</si>
  <si>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</si>
  <si>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</si>
  <si>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</si>
  <si>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</si>
  <si>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</si>
  <si>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</si>
  <si>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</si>
  <si>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</si>
  <si>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</si>
  <si>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</si>
  <si>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</si>
  <si>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</si>
  <si>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</si>
  <si>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</si>
  <si>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</si>
  <si>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</si>
  <si>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</si>
  <si>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</si>
  <si>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</si>
  <si>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</si>
  <si>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</si>
  <si>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</si>
  <si>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</si>
  <si>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</si>
  <si>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</si>
  <si>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</si>
  <si>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</si>
  <si>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</si>
  <si>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</si>
  <si>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</si>
  <si>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</si>
  <si>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</si>
  <si>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</si>
  <si>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</si>
  <si>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</si>
  <si>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</si>
  <si>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</si>
  <si>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</si>
  <si>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</si>
  <si>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</si>
  <si>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</si>
  <si>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</si>
  <si>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</si>
  <si>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</si>
  <si>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</si>
  <si>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</si>
  <si>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</si>
  <si>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</si>
  <si>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</si>
  <si>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</si>
  <si>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</si>
  <si>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</si>
  <si>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</si>
  <si>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</si>
  <si>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</si>
  <si>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</si>
  <si>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</si>
  <si>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</si>
  <si>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</si>
  <si>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</si>
  <si>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</si>
  <si>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</si>
  <si>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</si>
  <si>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</si>
  <si>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</si>
  <si>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</si>
  <si>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</si>
  <si>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</si>
  <si>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</si>
  <si>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</si>
  <si>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</si>
  <si>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</si>
  <si>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</si>
  <si>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</si>
  <si>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</si>
  <si>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</si>
  <si>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</si>
  <si>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</si>
  <si>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</si>
  <si>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</si>
  <si>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</si>
  <si>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</si>
  <si>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</si>
  <si>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</si>
  <si>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</si>
  <si>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</si>
  <si>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</si>
  <si>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</si>
  <si>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</si>
  <si>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</si>
  <si>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</si>
  <si>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</si>
  <si>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</si>
  <si>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</si>
  <si>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</si>
  <si>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</si>
  <si>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</si>
  <si>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</si>
  <si>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</si>
  <si>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</si>
  <si>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</si>
  <si>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</si>
  <si>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</si>
  <si>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</si>
  <si>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</si>
  <si>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</si>
  <si>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</si>
  <si>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</si>
  <si>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</si>
  <si>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</si>
  <si>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</si>
  <si>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</si>
  <si>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</si>
  <si>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</si>
  <si>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</si>
  <si>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</si>
  <si>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</si>
  <si>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</si>
  <si>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</si>
  <si>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</si>
  <si>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</si>
  <si>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</si>
  <si>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</si>
  <si>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</si>
  <si>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</si>
  <si>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</si>
  <si>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</si>
  <si>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</si>
  <si>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</si>
  <si>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</si>
  <si>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</si>
  <si>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</si>
  <si>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</si>
  <si>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</si>
  <si>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</si>
  <si>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</si>
  <si>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</si>
  <si>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</si>
  <si>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</si>
  <si>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</si>
  <si>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</si>
  <si>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</si>
  <si>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</si>
  <si>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</si>
  <si>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</si>
  <si>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</si>
  <si>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</si>
  <si>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</si>
  <si>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</si>
  <si>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</si>
  <si>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</si>
  <si>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</si>
  <si>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</si>
  <si>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</si>
  <si>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</si>
  <si>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</si>
  <si>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</si>
  <si>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</si>
  <si>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</si>
  <si>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</si>
  <si>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</si>
  <si>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</si>
  <si>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</si>
  <si>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</si>
  <si>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</si>
  <si>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</si>
  <si>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</si>
  <si>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</si>
  <si>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</si>
  <si>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</si>
  <si>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</si>
  <si>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</si>
  <si>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</si>
  <si>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</si>
  <si>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</si>
  <si>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</si>
  <si>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</si>
  <si>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</si>
  <si>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</si>
  <si>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</si>
  <si>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</si>
  <si>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</si>
  <si>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</si>
  <si>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</si>
  <si>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</si>
  <si>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</si>
  <si>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</si>
  <si>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</si>
  <si>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</si>
  <si>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</si>
  <si>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</si>
  <si>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</si>
  <si>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</si>
  <si>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</si>
  <si>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</si>
  <si>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</si>
  <si>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</si>
  <si>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</si>
  <si>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</si>
  <si>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</si>
  <si>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</si>
  <si>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</si>
  <si>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</si>
  <si>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</si>
  <si>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</si>
  <si>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</si>
  <si>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</si>
  <si>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</si>
  <si>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</si>
  <si>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</si>
  <si>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</si>
  <si>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</si>
  <si>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</si>
  <si>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</si>
  <si>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</si>
  <si>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</si>
  <si>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</si>
  <si>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</si>
  <si>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</si>
  <si>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</si>
  <si>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</si>
  <si>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</si>
  <si>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</si>
  <si>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</si>
  <si>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</si>
  <si>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</si>
  <si>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</si>
  <si>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</si>
  <si>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</si>
  <si>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</si>
  <si>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</si>
  <si>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</si>
  <si>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</si>
  <si>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</si>
  <si>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</si>
  <si>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</si>
  <si>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</si>
  <si>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</si>
  <si>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</si>
  <si>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</si>
  <si>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</si>
  <si>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</si>
  <si>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</si>
  <si>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</si>
  <si>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</si>
  <si>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</si>
  <si>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</si>
  <si>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</si>
  <si>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</si>
  <si>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</si>
  <si>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</si>
  <si>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</si>
  <si>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</si>
  <si>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</si>
  <si>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</si>
  <si>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</si>
  <si>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</si>
  <si>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</si>
  <si>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</si>
  <si>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</si>
  <si>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</si>
  <si>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</si>
  <si>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</si>
  <si>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</si>
  <si>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</si>
  <si>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</si>
  <si>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</si>
  <si>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</si>
  <si>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</si>
  <si>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</si>
  <si>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</si>
  <si>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</si>
  <si>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</si>
  <si>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</si>
  <si>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</si>
  <si>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</si>
  <si>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</si>
  <si>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</si>
  <si>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</si>
  <si>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</si>
  <si>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</si>
  <si>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</si>
  <si>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</si>
  <si>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</si>
  <si>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</si>
  <si>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</si>
  <si>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</si>
  <si>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</si>
  <si>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</si>
  <si>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</si>
  <si>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</si>
  <si>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</si>
  <si>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</si>
  <si>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</si>
  <si>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</si>
  <si>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</si>
  <si>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</si>
  <si>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</si>
  <si>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</si>
  <si>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</si>
  <si>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</si>
  <si>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</si>
  <si>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</si>
  <si>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</si>
  <si>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</si>
  <si>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</si>
  <si>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</si>
  <si>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</si>
  <si>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</si>
  <si>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</si>
  <si>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</si>
  <si>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</si>
  <si>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</si>
  <si>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</si>
  <si>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</si>
  <si>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</si>
  <si>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</si>
  <si>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</si>
  <si>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</si>
  <si>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</si>
  <si>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</si>
  <si>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</si>
  <si>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</si>
  <si>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</si>
  <si>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</si>
  <si>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</si>
  <si>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</si>
  <si>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</si>
  <si>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</si>
  <si>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</si>
  <si>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</si>
  <si>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</si>
  <si>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</si>
  <si>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</si>
  <si>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</si>
  <si>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</si>
  <si>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</si>
  <si>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</si>
  <si>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</si>
  <si>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</si>
  <si>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</si>
  <si>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</si>
  <si>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</si>
  <si>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</si>
  <si>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</si>
  <si>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</si>
  <si>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</si>
  <si>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</si>
  <si>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</si>
  <si>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</si>
  <si>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</si>
  <si>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</si>
  <si>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</si>
  <si>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</si>
  <si>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</si>
  <si>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</si>
  <si>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</si>
  <si>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</si>
  <si>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</si>
  <si>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</si>
  <si>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</si>
  <si>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</si>
  <si>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</si>
  <si>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</si>
  <si>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</si>
  <si>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</si>
  <si>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</si>
  <si>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</si>
  <si>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</si>
  <si>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</si>
  <si>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</si>
  <si>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</si>
  <si>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</si>
  <si>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</si>
  <si>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</si>
  <si>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</si>
  <si>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</si>
  <si>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</si>
  <si>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</si>
  <si>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</si>
  <si>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</si>
  <si>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</si>
  <si>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</si>
  <si>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</si>
  <si>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</si>
  <si>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</si>
  <si>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</si>
  <si>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</si>
  <si>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</si>
  <si>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</si>
  <si>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</si>
  <si>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</si>
  <si>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</si>
  <si>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</si>
  <si>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</si>
  <si>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</si>
  <si>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</si>
  <si>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</si>
  <si>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</si>
  <si>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</si>
  <si>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</si>
  <si>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</si>
  <si>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</si>
  <si>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</si>
  <si>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</si>
  <si>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</si>
  <si>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</si>
  <si>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</si>
  <si>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</si>
  <si>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</si>
  <si>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</si>
  <si>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</si>
  <si>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</si>
  <si>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</si>
  <si>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</si>
  <si>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</si>
  <si>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</si>
  <si>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</si>
  <si>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</si>
  <si>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</si>
  <si>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</si>
  <si>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</si>
  <si>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</si>
  <si>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</si>
  <si>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</si>
  <si>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</si>
  <si>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</si>
  <si>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</si>
  <si>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</si>
  <si>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</si>
  <si>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</si>
  <si>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</si>
  <si>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</si>
  <si>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</si>
  <si>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</si>
  <si>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</si>
  <si>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</si>
  <si>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</si>
  <si>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</si>
  <si>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</si>
  <si>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</si>
  <si>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</si>
  <si>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</si>
  <si>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</si>
  <si>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</si>
  <si>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</si>
  <si>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</si>
  <si>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</si>
  <si>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</si>
  <si>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</si>
  <si>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</si>
  <si>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</si>
  <si>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</si>
  <si>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</si>
  <si>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</si>
  <si>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</si>
  <si>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</si>
  <si>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</si>
  <si>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</si>
  <si>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</si>
  <si>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</si>
  <si>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</si>
  <si>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</si>
  <si>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</si>
  <si>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</si>
  <si>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</si>
  <si>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</si>
  <si>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</si>
  <si>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</si>
  <si>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</si>
  <si>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</si>
  <si>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</si>
  <si>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</si>
  <si>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</si>
  <si>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</si>
  <si>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</si>
  <si>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</si>
  <si>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</si>
  <si>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</si>
  <si>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</si>
  <si>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</si>
  <si>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</si>
  <si>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</si>
  <si>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</si>
  <si>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</si>
  <si>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</si>
  <si>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</si>
  <si>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</si>
  <si>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</si>
  <si>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</si>
  <si>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</si>
  <si>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</si>
  <si>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</si>
  <si>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</si>
  <si>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</si>
  <si>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</si>
  <si>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Ceny jsou platné od 01.12.2024/Verze 1.07</t>
  </si>
  <si>
    <t>Ceny sú platné od 01.12.2024/Verzia 1.07</t>
  </si>
  <si>
    <t>Ceny obowiązują od 01.12.2024/Wersja 1.07</t>
  </si>
  <si>
    <t>Az árak érvényesek 2024.12.01 -től/1.07 -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</si>
</sst>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79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9" fontId="21" fillId="9" borderId="0" xfId="13" applyFont="1" applyFill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locked="0"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5" fillId="8" borderId="39" xfId="1" applyFont="1" applyFill="1" applyBorder="1" applyAlignment="1" applyProtection="1">
      <alignment horizontal="center" vertical="center"/>
      <protection locked="0" hidden="1"/>
    </xf>
    <xf numFmtId="0" fontId="75" fillId="8" borderId="0" xfId="1" applyFont="1" applyFill="1" applyBorder="1" applyAlignment="1" applyProtection="1">
      <alignment horizontal="center" vertical="center"/>
      <protection locked="0" hidden="1"/>
    </xf>
    <xf numFmtId="0" fontId="31" fillId="7" borderId="0" xfId="14" applyFont="1" applyFill="1" applyProtection="1">
      <protection locked="0" hidden="1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536665</xdr:colOff>
      <xdr:row>10</xdr:row>
      <xdr:rowOff>259080</xdr:rowOff>
    </xdr:from>
    <xdr:to>
      <xdr:col>7</xdr:col>
      <xdr:colOff>1188</xdr:colOff>
      <xdr:row>22</xdr:row>
      <xdr:rowOff>95760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" y="1866900"/>
          <a:ext cx="2276303" cy="202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7" t="s">
        <v>1533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2" t="str">
        <f>'Translate &amp; Prices'!$B$221</f>
        <v>Megrendelőlap ALU fogantyú profilokhoz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</row>
    <row r="8" spans="1:34" ht="11.45" customHeight="1"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</row>
    <row r="9" spans="1:34" ht="11.45" customHeight="1"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5" t="str">
        <f>'Translate &amp; Prices'!$B$551</f>
        <v>Konfiguráció</v>
      </c>
      <c r="C14" s="295"/>
      <c r="D14" s="295"/>
      <c r="E14" s="295"/>
      <c r="F14" s="295"/>
      <c r="G14" s="295"/>
      <c r="O14" s="295" t="str">
        <f>'Translate &amp; Prices'!$B$543</f>
        <v>Összegzés</v>
      </c>
      <c r="P14" s="295"/>
      <c r="Q14" s="295"/>
      <c r="R14" s="295"/>
      <c r="S14" s="295"/>
      <c r="T14" s="295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5"/>
      <c r="C15" s="295"/>
      <c r="D15" s="295"/>
      <c r="E15" s="295"/>
      <c r="F15" s="295"/>
      <c r="G15" s="295"/>
      <c r="O15" s="295"/>
      <c r="P15" s="295"/>
      <c r="Q15" s="295"/>
      <c r="R15" s="295"/>
      <c r="S15" s="295"/>
      <c r="T15" s="295"/>
      <c r="AC15" s="294"/>
      <c r="AD15" s="294"/>
      <c r="AE15" s="294"/>
      <c r="AF15" s="294"/>
      <c r="AG15" s="294"/>
      <c r="AH15" s="294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4"/>
      <c r="AD17" s="294"/>
      <c r="AE17" s="294"/>
      <c r="AF17" s="294"/>
      <c r="AG17" s="294"/>
      <c r="AH17" s="294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4"/>
      <c r="AD19" s="294"/>
      <c r="AE19" s="294"/>
      <c r="AF19" s="294"/>
      <c r="AG19" s="294"/>
      <c r="AH19" s="294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4"/>
      <c r="AD21" s="294"/>
      <c r="AE21" s="294"/>
      <c r="AF21" s="294"/>
      <c r="AG21" s="294"/>
      <c r="AH21" s="294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6" t="str">
        <f>'Translate &amp; Prices'!$B$292</f>
        <v>A profilok rajza</v>
      </c>
      <c r="J23" s="296"/>
      <c r="K23" s="296"/>
      <c r="L23" s="296"/>
      <c r="M23" s="296"/>
      <c r="U23" s="22"/>
      <c r="V23" s="22"/>
      <c r="W23" s="22"/>
      <c r="X23" s="22"/>
      <c r="Y23" s="22"/>
      <c r="Z23" s="22"/>
      <c r="AA23" s="22"/>
      <c r="AB23" s="29"/>
      <c r="AC23" s="294"/>
      <c r="AD23" s="294"/>
      <c r="AE23" s="294"/>
      <c r="AF23" s="294"/>
      <c r="AG23" s="294"/>
      <c r="AH23" s="294"/>
    </row>
    <row r="24" spans="1:34" s="24" customFormat="1" ht="11.45" customHeight="1">
      <c r="I24" s="296"/>
      <c r="J24" s="296"/>
      <c r="K24" s="296"/>
      <c r="L24" s="296"/>
      <c r="M24" s="296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Az árak érvényesek 2024.12.01 -től/1.07 - es változat</v>
      </c>
      <c r="T32" s="166">
        <v>5</v>
      </c>
      <c r="U32" s="478">
        <v>4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Xre2HefrC7cXZPC2OnV5ZJ0HcTjXl/iZ9rzIiLvkWrsNEEOuUNR19nYgg9UYKP8vhfhW6JIoJU6edCtue+IQQ==" saltValue="2mShkFiJy+iecfUttm+ZH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7" t="str">
        <f>'Translate &amp; Prices'!$B$516</f>
        <v>Bevezetés</v>
      </c>
      <c r="R2" s="298"/>
      <c r="S2" s="298"/>
      <c r="T2" s="298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7"/>
      <c r="R3" s="298"/>
      <c r="S3" s="298"/>
      <c r="T3" s="298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7" t="str">
        <f>'Translate &amp; Prices'!$B$278</f>
        <v>Mindig használja a legfrissebb megrendelő lapot, amelyet megtalál a weboldalunkon.</v>
      </c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</row>
    <row r="8" spans="1:23" ht="15.75" customHeight="1">
      <c r="E8" s="273" t="str">
        <f>'Translate &amp; Prices'!B282</f>
        <v>Töltse ki kérem az elérhetőségét, ezután kattintson az alábbi mezőbe.</v>
      </c>
    </row>
    <row r="9" spans="1:23" ht="10.9" customHeight="1"/>
    <row r="10" spans="1:23" ht="6.6" customHeight="1"/>
    <row r="11" spans="1:23">
      <c r="E11" s="299" t="str">
        <f>'Translate &amp; Prices'!$B$232</f>
        <v>A megrendelés száma</v>
      </c>
      <c r="F11" s="299"/>
      <c r="G11" s="299"/>
      <c r="H11" s="299"/>
      <c r="I11" s="299"/>
      <c r="J11" s="30"/>
      <c r="K11" s="306"/>
      <c r="L11" s="306"/>
      <c r="M11" s="306"/>
      <c r="N11" s="306"/>
      <c r="O11" s="306"/>
      <c r="P11" s="306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299" t="str">
        <f>'Translate &amp; Prices'!$B$225</f>
        <v>Vevő</v>
      </c>
      <c r="F13" s="299"/>
      <c r="G13" s="299"/>
      <c r="H13" s="299"/>
      <c r="I13" s="299"/>
      <c r="J13" s="30"/>
      <c r="K13" s="306"/>
      <c r="L13" s="306"/>
      <c r="M13" s="306"/>
      <c r="N13" s="306"/>
      <c r="O13" s="306"/>
      <c r="P13" s="306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299" t="str">
        <f>'Translate &amp; Prices'!$B$229</f>
        <v>ID:</v>
      </c>
      <c r="F15" s="299"/>
      <c r="G15" s="299"/>
      <c r="H15" s="299"/>
      <c r="I15" s="299"/>
      <c r="J15" s="30"/>
      <c r="K15" s="306"/>
      <c r="L15" s="306"/>
      <c r="M15" s="306"/>
      <c r="N15" s="306"/>
      <c r="O15" s="306"/>
      <c r="P15" s="306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299" t="str">
        <f>'Translate &amp; Prices'!$B$226</f>
        <v>Kontakt telefon</v>
      </c>
      <c r="F17" s="299"/>
      <c r="G17" s="299"/>
      <c r="H17" s="299"/>
      <c r="I17" s="299"/>
      <c r="J17" s="30"/>
      <c r="K17" s="306"/>
      <c r="L17" s="306"/>
      <c r="M17" s="306"/>
      <c r="N17" s="306"/>
      <c r="O17" s="306"/>
      <c r="P17" s="306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299" t="str">
        <f>'Translate &amp; Prices'!$B$227</f>
        <v>Kontakt e-mail</v>
      </c>
      <c r="F19" s="299"/>
      <c r="G19" s="299"/>
      <c r="H19" s="299"/>
      <c r="I19" s="299"/>
      <c r="J19" s="30"/>
      <c r="K19" s="306"/>
      <c r="L19" s="306"/>
      <c r="M19" s="306"/>
      <c r="N19" s="306"/>
      <c r="O19" s="306"/>
      <c r="P19" s="306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299" t="str">
        <f>'Translate &amp; Prices'!$B$228</f>
        <v>Szállítási cím</v>
      </c>
      <c r="F21" s="299"/>
      <c r="G21" s="299"/>
      <c r="H21" s="299"/>
      <c r="I21" s="299"/>
      <c r="J21" s="30"/>
      <c r="K21" s="306"/>
      <c r="L21" s="306"/>
      <c r="M21" s="306"/>
      <c r="N21" s="306"/>
      <c r="O21" s="306"/>
      <c r="P21" s="306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299" t="str">
        <f>'Translate &amp; Prices'!$B$230</f>
        <v>Engedmény a profilokra*</v>
      </c>
      <c r="F23" s="299"/>
      <c r="G23" s="299"/>
      <c r="H23" s="299"/>
      <c r="I23" s="299"/>
      <c r="J23" s="30"/>
      <c r="K23" s="300"/>
      <c r="L23" s="300"/>
      <c r="M23" s="300"/>
      <c r="N23" s="300"/>
      <c r="O23" s="300"/>
      <c r="P23" s="300"/>
    </row>
    <row r="24" spans="2:19" ht="21" customHeight="1"/>
    <row r="25" spans="2:19" ht="21" customHeight="1">
      <c r="E25" s="303" t="str">
        <f>'Translate &amp; Prices'!$B$147</f>
        <v>Az feltüntetett árak ÁFA nélkül vannak megadva és nem tartalmazzák a szükséges vasalatok árát!</v>
      </c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</row>
    <row r="26" spans="2:19" ht="21" customHeight="1">
      <c r="E26" s="274" t="str">
        <f>'Translate &amp; Prices'!B589</f>
        <v>Minden színkombináció szállítása 2-3 hét, arany változat 5 hét.</v>
      </c>
    </row>
    <row r="27" spans="2:19" ht="35.25" customHeight="1">
      <c r="E27" s="302" t="str">
        <f>'Translate &amp; Prices'!$B$222</f>
        <v xml:space="preserve">A nyomtatvány kitöltésénél mindig haladjon fentről lefelé. Amennyiben bármilyen változtatást hajt végre a nyomtatványon, ellenőrizze az összes adatot, hogy rendben vannak-e. </v>
      </c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</row>
    <row r="28" spans="2:19">
      <c r="E28" s="302" t="str">
        <f>'Translate &amp; Prices'!$B$290&amp;" "&amp;'Translate &amp; Prices'!$B$291</f>
        <v>A kitöltött megrendelést küldje el a következő címre: megrendelesek@demos-trade.com</v>
      </c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Megerősítem, hogy megértettem és elfogadom a fenti feltételeket és ajánlásokat.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7" t="str">
        <f>"&lt;"&amp;" "&amp;'Translate &amp; Prices'!$B$550</f>
        <v>&lt; Vissza</v>
      </c>
      <c r="C32" s="298"/>
      <c r="J32" s="304"/>
      <c r="R32" s="297" t="str">
        <f>'Translate &amp; Prices'!$B$542&amp;" "&amp;"&gt;"</f>
        <v>Következő &gt;</v>
      </c>
      <c r="S32" s="298"/>
    </row>
    <row r="33" spans="2:19" ht="15.75" thickBot="1">
      <c r="B33" s="297"/>
      <c r="C33" s="298"/>
      <c r="J33" s="305"/>
      <c r="R33" s="297"/>
      <c r="S33" s="298"/>
    </row>
    <row r="35" spans="2:19"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</row>
    <row r="36" spans="2:19"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</row>
    <row r="37" spans="2:19"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</row>
    <row r="38" spans="2:19"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</row>
    <row r="40" spans="2:19"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</row>
    <row r="41" spans="2:19"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</row>
  </sheetData>
  <sheetProtection algorithmName="SHA-512" hashValue="BBleT55UzIX7dvm9R33Oy0G9MeAE9vnYzv3H4MoXsaO/o714WXRR33oWSmTgx/48MACXzY03kfb93v4xNELCKw==" saltValue="HS12jC/+RTzqYs9I2nT77w==" spinCount="100000" sheet="1" objects="1" scenarios="1" selectLockedCell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K23:P23"/>
    <mergeCell ref="E40:P41"/>
    <mergeCell ref="E27:P27"/>
    <mergeCell ref="E25:P25"/>
    <mergeCell ref="E35:P35"/>
    <mergeCell ref="E36:P36"/>
    <mergeCell ref="E37:P37"/>
    <mergeCell ref="E38:P38"/>
    <mergeCell ref="J32:J3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topLeftCell="C1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0" t="str">
        <f>'Translate &amp; Prices'!B583&amp;" --&gt;&gt;"</f>
        <v>Profil típusa --&gt;&gt;</v>
      </c>
      <c r="H2" s="310"/>
      <c r="I2" s="310"/>
      <c r="J2" s="311"/>
      <c r="K2" s="312"/>
      <c r="L2" s="313"/>
      <c r="M2" s="317" t="str">
        <f>"&lt;&lt;-- "&amp;'Translate &amp; Prices'!B583</f>
        <v>&lt;&lt;-- Profil típusa</v>
      </c>
      <c r="N2" s="318"/>
      <c r="O2" s="318"/>
      <c r="P2" s="318"/>
      <c r="Q2" s="32"/>
      <c r="R2" s="32"/>
      <c r="S2" s="32"/>
      <c r="T2" s="32"/>
      <c r="U2" s="32"/>
      <c r="V2" s="32"/>
      <c r="W2" s="319" t="str">
        <f>'Translate &amp; Prices'!$B$516</f>
        <v>Bevezetés</v>
      </c>
      <c r="X2" s="319"/>
    </row>
    <row r="3" spans="1:24" s="22" customFormat="1" ht="11.45" customHeight="1">
      <c r="A3" s="32"/>
      <c r="B3" s="32"/>
      <c r="C3" s="32"/>
      <c r="D3" s="32"/>
      <c r="E3" s="32"/>
      <c r="F3" s="32"/>
      <c r="G3" s="310"/>
      <c r="H3" s="310"/>
      <c r="I3" s="310"/>
      <c r="J3" s="314"/>
      <c r="K3" s="315"/>
      <c r="L3" s="316"/>
      <c r="M3" s="317"/>
      <c r="N3" s="318"/>
      <c r="O3" s="318"/>
      <c r="P3" s="318"/>
      <c r="Q3" s="32"/>
      <c r="R3" s="32"/>
      <c r="S3" s="32"/>
      <c r="T3" s="32"/>
      <c r="U3" s="32"/>
      <c r="V3" s="32"/>
      <c r="W3" s="319"/>
      <c r="X3" s="319"/>
    </row>
    <row r="4" spans="1:24"/>
    <row r="5" spans="1:24" ht="17.45" customHeight="1">
      <c r="B5" s="309"/>
      <c r="C5" s="309"/>
      <c r="D5" s="309"/>
      <c r="F5" s="309"/>
      <c r="G5" s="309"/>
      <c r="H5" s="309"/>
      <c r="J5" s="309"/>
      <c r="K5" s="309"/>
      <c r="L5" s="309"/>
      <c r="N5" s="309"/>
      <c r="O5" s="309"/>
      <c r="P5" s="309"/>
      <c r="R5" s="309"/>
      <c r="S5" s="309"/>
      <c r="T5" s="309"/>
      <c r="V5" s="309"/>
      <c r="W5" s="309"/>
      <c r="X5" s="309"/>
    </row>
    <row r="6" spans="1:24" ht="17.45" customHeight="1">
      <c r="B6" s="309"/>
      <c r="C6" s="309"/>
      <c r="D6" s="309"/>
      <c r="F6" s="309"/>
      <c r="G6" s="309"/>
      <c r="H6" s="309"/>
      <c r="J6" s="309"/>
      <c r="K6" s="309"/>
      <c r="L6" s="309"/>
      <c r="N6" s="309"/>
      <c r="O6" s="309"/>
      <c r="P6" s="309"/>
      <c r="R6" s="309"/>
      <c r="S6" s="309"/>
      <c r="T6" s="309"/>
      <c r="V6" s="309"/>
      <c r="W6" s="309"/>
      <c r="X6" s="309"/>
    </row>
    <row r="7" spans="1:24" ht="17.45" customHeight="1">
      <c r="B7" s="309"/>
      <c r="C7" s="309"/>
      <c r="D7" s="309"/>
      <c r="F7" s="309"/>
      <c r="G7" s="309"/>
      <c r="H7" s="309"/>
      <c r="J7" s="309"/>
      <c r="K7" s="309"/>
      <c r="L7" s="309"/>
      <c r="N7" s="309"/>
      <c r="O7" s="309"/>
      <c r="P7" s="309"/>
      <c r="R7" s="309"/>
      <c r="S7" s="309"/>
      <c r="T7" s="309"/>
      <c r="V7" s="309"/>
      <c r="W7" s="309"/>
      <c r="X7" s="309"/>
    </row>
    <row r="8" spans="1:24" ht="17.45" customHeight="1">
      <c r="B8" s="309"/>
      <c r="C8" s="309"/>
      <c r="D8" s="309"/>
      <c r="F8" s="309"/>
      <c r="G8" s="309"/>
      <c r="H8" s="309"/>
      <c r="J8" s="309"/>
      <c r="K8" s="309"/>
      <c r="L8" s="309"/>
      <c r="N8" s="309"/>
      <c r="O8" s="309"/>
      <c r="P8" s="309"/>
      <c r="R8" s="309"/>
      <c r="S8" s="309"/>
      <c r="T8" s="309"/>
      <c r="V8" s="309"/>
      <c r="W8" s="309"/>
      <c r="X8" s="309"/>
    </row>
    <row r="9" spans="1:24" ht="17.45" customHeight="1">
      <c r="B9" s="309"/>
      <c r="C9" s="309"/>
      <c r="D9" s="309"/>
      <c r="F9" s="309"/>
      <c r="G9" s="309"/>
      <c r="H9" s="309"/>
      <c r="J9" s="309"/>
      <c r="K9" s="309"/>
      <c r="L9" s="309"/>
      <c r="N9" s="309"/>
      <c r="O9" s="309"/>
      <c r="P9" s="309"/>
      <c r="R9" s="309"/>
      <c r="S9" s="309"/>
      <c r="T9" s="309"/>
      <c r="V9" s="309"/>
      <c r="W9" s="309"/>
      <c r="X9" s="309"/>
    </row>
    <row r="10" spans="1:24" ht="17.45" customHeight="1">
      <c r="B10" s="309"/>
      <c r="C10" s="309"/>
      <c r="D10" s="309"/>
      <c r="F10" s="309"/>
      <c r="G10" s="309"/>
      <c r="H10" s="309"/>
      <c r="J10" s="309"/>
      <c r="K10" s="309"/>
      <c r="L10" s="309"/>
      <c r="N10" s="309"/>
      <c r="O10" s="309"/>
      <c r="P10" s="309"/>
      <c r="R10" s="309"/>
      <c r="S10" s="309"/>
      <c r="T10" s="309"/>
      <c r="V10" s="309"/>
      <c r="W10" s="309"/>
      <c r="X10" s="309"/>
    </row>
    <row r="11" spans="1:24" ht="17.45" customHeight="1">
      <c r="B11" s="309"/>
      <c r="C11" s="309"/>
      <c r="D11" s="309"/>
      <c r="F11" s="309"/>
      <c r="G11" s="309"/>
      <c r="H11" s="309"/>
      <c r="J11" s="309"/>
      <c r="K11" s="309"/>
      <c r="L11" s="309"/>
      <c r="N11" s="309"/>
      <c r="O11" s="309"/>
      <c r="P11" s="309"/>
      <c r="R11" s="309"/>
      <c r="S11" s="309"/>
      <c r="T11" s="309"/>
      <c r="V11" s="309"/>
      <c r="W11" s="309"/>
      <c r="X11" s="309"/>
    </row>
    <row r="12" spans="1:24" ht="17.45" customHeight="1">
      <c r="B12" s="309"/>
      <c r="C12" s="309"/>
      <c r="D12" s="309"/>
      <c r="F12" s="309"/>
      <c r="G12" s="309"/>
      <c r="H12" s="309"/>
      <c r="J12" s="309"/>
      <c r="K12" s="309"/>
      <c r="L12" s="309"/>
      <c r="N12" s="309"/>
      <c r="O12" s="309"/>
      <c r="P12" s="309"/>
      <c r="R12" s="309"/>
      <c r="S12" s="309"/>
      <c r="T12" s="309"/>
      <c r="V12" s="309"/>
      <c r="W12" s="309"/>
      <c r="X12" s="309"/>
    </row>
    <row r="13" spans="1:24" ht="15.75" thickBot="1">
      <c r="B13" s="308" t="s">
        <v>1344</v>
      </c>
      <c r="C13" s="308"/>
      <c r="D13" s="308"/>
      <c r="F13" s="308" t="s">
        <v>1331</v>
      </c>
      <c r="G13" s="308"/>
      <c r="H13" s="308"/>
      <c r="J13" s="308" t="s">
        <v>1345</v>
      </c>
      <c r="K13" s="308"/>
      <c r="L13" s="308"/>
      <c r="N13" s="308" t="s">
        <v>1561</v>
      </c>
      <c r="O13" s="308"/>
      <c r="P13" s="308"/>
      <c r="R13" s="308" t="s">
        <v>1604</v>
      </c>
      <c r="S13" s="308"/>
      <c r="T13" s="308"/>
      <c r="V13" s="308" t="s">
        <v>1346</v>
      </c>
      <c r="W13" s="308"/>
      <c r="X13" s="308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09"/>
      <c r="C17" s="309"/>
      <c r="D17" s="309"/>
      <c r="F17" s="309"/>
      <c r="G17" s="309"/>
      <c r="H17" s="309"/>
      <c r="J17" s="309"/>
      <c r="K17" s="309"/>
      <c r="L17" s="309"/>
      <c r="N17" s="309"/>
      <c r="O17" s="309"/>
      <c r="P17" s="309"/>
      <c r="R17" s="309"/>
      <c r="S17" s="309"/>
      <c r="T17" s="309"/>
      <c r="V17" s="309"/>
      <c r="W17" s="309"/>
      <c r="X17" s="309"/>
    </row>
    <row r="18" spans="2:24" ht="17.45" customHeight="1">
      <c r="B18" s="309"/>
      <c r="C18" s="309"/>
      <c r="D18" s="309"/>
      <c r="F18" s="309"/>
      <c r="G18" s="309"/>
      <c r="H18" s="309"/>
      <c r="J18" s="309"/>
      <c r="K18" s="309"/>
      <c r="L18" s="309"/>
      <c r="N18" s="309"/>
      <c r="O18" s="309"/>
      <c r="P18" s="309"/>
      <c r="R18" s="309"/>
      <c r="S18" s="309"/>
      <c r="T18" s="309"/>
      <c r="V18" s="309"/>
      <c r="W18" s="309"/>
      <c r="X18" s="309"/>
    </row>
    <row r="19" spans="2:24" ht="17.45" customHeight="1">
      <c r="B19" s="309"/>
      <c r="C19" s="309"/>
      <c r="D19" s="309"/>
      <c r="F19" s="309"/>
      <c r="G19" s="309"/>
      <c r="H19" s="309"/>
      <c r="J19" s="309"/>
      <c r="K19" s="309"/>
      <c r="L19" s="309"/>
      <c r="N19" s="309"/>
      <c r="O19" s="309"/>
      <c r="P19" s="309"/>
      <c r="R19" s="309"/>
      <c r="S19" s="309"/>
      <c r="T19" s="309"/>
      <c r="V19" s="309"/>
      <c r="W19" s="309"/>
      <c r="X19" s="309"/>
    </row>
    <row r="20" spans="2:24" ht="17.45" customHeight="1">
      <c r="B20" s="309"/>
      <c r="C20" s="309"/>
      <c r="D20" s="309"/>
      <c r="F20" s="309"/>
      <c r="G20" s="309"/>
      <c r="H20" s="309"/>
      <c r="J20" s="309"/>
      <c r="K20" s="309"/>
      <c r="L20" s="309"/>
      <c r="N20" s="309"/>
      <c r="O20" s="309"/>
      <c r="P20" s="309"/>
      <c r="R20" s="309"/>
      <c r="S20" s="309"/>
      <c r="T20" s="309"/>
      <c r="V20" s="309"/>
      <c r="W20" s="309"/>
      <c r="X20" s="309"/>
    </row>
    <row r="21" spans="2:24" ht="17.45" customHeight="1">
      <c r="B21" s="309"/>
      <c r="C21" s="309"/>
      <c r="D21" s="309"/>
      <c r="F21" s="309"/>
      <c r="G21" s="309"/>
      <c r="H21" s="309"/>
      <c r="J21" s="309"/>
      <c r="K21" s="309"/>
      <c r="L21" s="309"/>
      <c r="N21" s="309"/>
      <c r="O21" s="309"/>
      <c r="P21" s="309"/>
      <c r="R21" s="309"/>
      <c r="S21" s="309"/>
      <c r="T21" s="309"/>
      <c r="V21" s="309"/>
      <c r="W21" s="309"/>
      <c r="X21" s="309"/>
    </row>
    <row r="22" spans="2:24" ht="17.45" customHeight="1">
      <c r="B22" s="309"/>
      <c r="C22" s="309"/>
      <c r="D22" s="309"/>
      <c r="F22" s="309"/>
      <c r="G22" s="309"/>
      <c r="H22" s="309"/>
      <c r="J22" s="309"/>
      <c r="K22" s="309"/>
      <c r="L22" s="309"/>
      <c r="N22" s="309"/>
      <c r="O22" s="309"/>
      <c r="P22" s="309"/>
      <c r="R22" s="309"/>
      <c r="S22" s="309"/>
      <c r="T22" s="309"/>
      <c r="V22" s="309"/>
      <c r="W22" s="309"/>
      <c r="X22" s="309"/>
    </row>
    <row r="23" spans="2:24" ht="17.45" customHeight="1">
      <c r="B23" s="309"/>
      <c r="C23" s="309"/>
      <c r="D23" s="309"/>
      <c r="F23" s="309"/>
      <c r="G23" s="309"/>
      <c r="H23" s="309"/>
      <c r="J23" s="309"/>
      <c r="K23" s="309"/>
      <c r="L23" s="309"/>
      <c r="N23" s="309"/>
      <c r="O23" s="309"/>
      <c r="P23" s="309"/>
      <c r="R23" s="309"/>
      <c r="S23" s="309"/>
      <c r="T23" s="309"/>
      <c r="V23" s="309"/>
      <c r="W23" s="309"/>
      <c r="X23" s="309"/>
    </row>
    <row r="24" spans="2:24" ht="17.45" customHeight="1">
      <c r="B24" s="309"/>
      <c r="C24" s="309"/>
      <c r="D24" s="309"/>
      <c r="F24" s="309"/>
      <c r="G24" s="309"/>
      <c r="H24" s="309"/>
      <c r="J24" s="309"/>
      <c r="K24" s="309"/>
      <c r="L24" s="309"/>
      <c r="N24" s="309"/>
      <c r="O24" s="309"/>
      <c r="P24" s="309"/>
      <c r="R24" s="309"/>
      <c r="S24" s="309"/>
      <c r="T24" s="309"/>
      <c r="V24" s="309"/>
      <c r="W24" s="309"/>
      <c r="X24" s="309"/>
    </row>
    <row r="25" spans="2:24" ht="15.75" thickBot="1">
      <c r="B25" s="308" t="s">
        <v>1347</v>
      </c>
      <c r="C25" s="308"/>
      <c r="D25" s="308"/>
      <c r="F25" s="308" t="s">
        <v>1633</v>
      </c>
      <c r="G25" s="308"/>
      <c r="H25" s="308"/>
      <c r="J25" s="308" t="s">
        <v>1351</v>
      </c>
      <c r="K25" s="308"/>
      <c r="L25" s="308"/>
      <c r="N25" s="308" t="s">
        <v>1348</v>
      </c>
      <c r="O25" s="308"/>
      <c r="P25" s="308"/>
      <c r="R25" s="308" t="s">
        <v>1349</v>
      </c>
      <c r="S25" s="308"/>
      <c r="T25" s="308"/>
      <c r="V25" s="308" t="s">
        <v>1350</v>
      </c>
      <c r="W25" s="308"/>
      <c r="X25" s="308"/>
    </row>
    <row r="26" spans="2:24" ht="15.75" thickTop="1"/>
    <row r="27" spans="2:24"/>
    <row r="28" spans="2:24">
      <c r="C28" s="297" t="str">
        <f>"&lt;"&amp;" "&amp;'Translate &amp; Prices'!$B$550</f>
        <v>&lt; Vissza</v>
      </c>
      <c r="D28" s="298"/>
      <c r="W28" s="297" t="str">
        <f>'Translate &amp; Prices'!$B$542&amp;" "&amp;"&gt;"</f>
        <v>Következő &gt;</v>
      </c>
      <c r="X28" s="298"/>
    </row>
    <row r="29" spans="2:24">
      <c r="C29" s="297"/>
      <c r="D29" s="298"/>
      <c r="W29" s="297"/>
      <c r="X29" s="298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I5HDBFMxwBjwUbd/t0dl2/CBvgA2tvksSI8/q3L29domqsd/z4ZDexY1qC74t7H0fv7EkGnhqOYmB8/HpUECnQ==" saltValue="gZWb3k/Jgum7E0+s0T4KUA==" spinCount="100000" sheet="1" objects="1" scenarios="1" selectLockedCell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7" t="str">
        <f>'Translate &amp; Prices'!$B$516</f>
        <v>Bevezetés</v>
      </c>
      <c r="AD2" s="298"/>
      <c r="AE2" s="298"/>
      <c r="AF2" s="298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7"/>
      <c r="AD3" s="298"/>
      <c r="AE3" s="298"/>
      <c r="AF3" s="298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8" t="str">
        <f>'Translate &amp; Prices'!$B$574</f>
        <v>Szállítás szálcsiszolt kivitelben</v>
      </c>
      <c r="K5" s="329"/>
      <c r="L5" s="329"/>
      <c r="M5" s="329"/>
      <c r="N5" s="329"/>
      <c r="O5" s="329"/>
      <c r="P5" s="329"/>
      <c r="Q5" s="329"/>
      <c r="R5" s="329"/>
      <c r="S5" s="332"/>
      <c r="T5" s="333"/>
      <c r="U5" s="333"/>
      <c r="V5" s="334"/>
      <c r="W5" s="154" t="str">
        <f>'Translate &amp; Prices'!B532</f>
        <v>Igen</v>
      </c>
      <c r="X5" s="327" t="str">
        <f>IF(Profil!J2=Profil!F25,'Translate &amp; Prices'!B586,"")</f>
        <v/>
      </c>
      <c r="Y5" s="327"/>
      <c r="Z5" s="327"/>
      <c r="AA5" s="327"/>
      <c r="AB5" s="327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0"/>
      <c r="K6" s="331"/>
      <c r="L6" s="331"/>
      <c r="M6" s="331"/>
      <c r="N6" s="331"/>
      <c r="O6" s="331"/>
      <c r="P6" s="331"/>
      <c r="Q6" s="331"/>
      <c r="R6" s="331"/>
      <c r="S6" s="335"/>
      <c r="T6" s="336"/>
      <c r="U6" s="336"/>
      <c r="V6" s="337"/>
      <c r="W6" s="152" t="str">
        <f>'Translate &amp; Prices'!B533</f>
        <v>Nem</v>
      </c>
      <c r="X6" s="327"/>
      <c r="Y6" s="327"/>
      <c r="Z6" s="327"/>
      <c r="AA6" s="327"/>
      <c r="AB6" s="327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8" t="str">
        <f>'Translate &amp; Prices'!$B$252</f>
        <v>Szín</v>
      </c>
      <c r="K8" s="329"/>
      <c r="L8" s="329"/>
      <c r="M8" s="329"/>
      <c r="N8" s="329"/>
      <c r="O8" s="329"/>
      <c r="P8" s="329"/>
      <c r="Q8" s="329"/>
      <c r="R8" s="329"/>
      <c r="S8" s="332"/>
      <c r="T8" s="333"/>
      <c r="U8" s="333"/>
      <c r="V8" s="334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0"/>
      <c r="K9" s="331"/>
      <c r="L9" s="331"/>
      <c r="M9" s="331"/>
      <c r="N9" s="331"/>
      <c r="O9" s="331"/>
      <c r="P9" s="331"/>
      <c r="Q9" s="331"/>
      <c r="R9" s="331"/>
      <c r="S9" s="335"/>
      <c r="T9" s="336"/>
      <c r="U9" s="336"/>
      <c r="V9" s="337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6" t="s">
        <v>1439</v>
      </c>
      <c r="E11" s="326"/>
      <c r="F11" s="320"/>
      <c r="G11" s="320"/>
      <c r="H11" s="320"/>
      <c r="I11" s="320"/>
      <c r="J11" s="321" t="str">
        <f>IF(S5=W5,'Translate &amp; Prices'!$B$571,'Translate &amp; Prices'!$B$555)</f>
        <v>Alumínium</v>
      </c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2"/>
      <c r="X11" s="322"/>
      <c r="Y11" s="322"/>
      <c r="Z11" s="322"/>
      <c r="AA11" s="326" t="s">
        <v>1440</v>
      </c>
      <c r="AB11" s="326"/>
    </row>
    <row r="12" spans="1:32" ht="12" customHeight="1">
      <c r="D12" s="326"/>
      <c r="E12" s="326"/>
      <c r="F12" s="320"/>
      <c r="G12" s="320"/>
      <c r="H12" s="320"/>
      <c r="I12" s="320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2"/>
      <c r="X12" s="322"/>
      <c r="Y12" s="322"/>
      <c r="Z12" s="322"/>
      <c r="AA12" s="326"/>
      <c r="AB12" s="326"/>
    </row>
    <row r="13" spans="1:32" ht="12" customHeight="1">
      <c r="D13" s="326"/>
      <c r="E13" s="326"/>
      <c r="F13" s="320"/>
      <c r="G13" s="320"/>
      <c r="H13" s="320"/>
      <c r="I13" s="320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2"/>
      <c r="X13" s="322"/>
      <c r="Y13" s="322"/>
      <c r="Z13" s="322"/>
      <c r="AA13" s="326"/>
      <c r="AB13" s="326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6" t="s">
        <v>1439</v>
      </c>
      <c r="E16" s="326"/>
      <c r="F16" s="323"/>
      <c r="G16" s="323"/>
      <c r="H16" s="323"/>
      <c r="I16" s="323"/>
      <c r="J16" s="324" t="str">
        <f>IF(S5=W5,'Translate &amp; Prices'!$B$570,'Translate &amp; Prices'!$B$554)</f>
        <v>Nemesacél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5"/>
      <c r="X16" s="325"/>
      <c r="Y16" s="325"/>
      <c r="Z16" s="325"/>
      <c r="AA16" s="326" t="s">
        <v>1440</v>
      </c>
      <c r="AB16" s="326"/>
    </row>
    <row r="17" spans="4:28" ht="12" customHeight="1">
      <c r="D17" s="326"/>
      <c r="E17" s="326"/>
      <c r="F17" s="323"/>
      <c r="G17" s="323"/>
      <c r="H17" s="323"/>
      <c r="I17" s="323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5"/>
      <c r="X17" s="325"/>
      <c r="Y17" s="325"/>
      <c r="Z17" s="325"/>
      <c r="AA17" s="326"/>
      <c r="AB17" s="326"/>
    </row>
    <row r="18" spans="4:28" ht="12" customHeight="1">
      <c r="D18" s="326"/>
      <c r="E18" s="326"/>
      <c r="F18" s="323"/>
      <c r="G18" s="323"/>
      <c r="H18" s="323"/>
      <c r="I18" s="323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5"/>
      <c r="X18" s="325"/>
      <c r="Y18" s="325"/>
      <c r="Z18" s="325"/>
      <c r="AA18" s="326"/>
      <c r="AB18" s="326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6" t="s">
        <v>1439</v>
      </c>
      <c r="E21" s="326"/>
      <c r="F21" s="338"/>
      <c r="G21" s="338"/>
      <c r="H21" s="338"/>
      <c r="I21" s="338"/>
      <c r="J21" s="339" t="str">
        <f>IF(S5=W5,'Translate &amp; Prices'!$B$568,'Translate &amp; Prices'!$B$552)</f>
        <v>Fekete matt</v>
      </c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40"/>
      <c r="X21" s="340"/>
      <c r="Y21" s="340"/>
      <c r="Z21" s="340"/>
      <c r="AA21" s="326" t="s">
        <v>1440</v>
      </c>
      <c r="AB21" s="326"/>
    </row>
    <row r="22" spans="4:28" ht="12" customHeight="1">
      <c r="D22" s="326"/>
      <c r="E22" s="326"/>
      <c r="F22" s="338"/>
      <c r="G22" s="338"/>
      <c r="H22" s="338"/>
      <c r="I22" s="338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40"/>
      <c r="X22" s="340"/>
      <c r="Y22" s="340"/>
      <c r="Z22" s="340"/>
      <c r="AA22" s="326"/>
      <c r="AB22" s="326"/>
    </row>
    <row r="23" spans="4:28" ht="12" customHeight="1">
      <c r="D23" s="326"/>
      <c r="E23" s="326"/>
      <c r="F23" s="338"/>
      <c r="G23" s="338"/>
      <c r="H23" s="338"/>
      <c r="I23" s="338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40"/>
      <c r="X23" s="340"/>
      <c r="Y23" s="340"/>
      <c r="Z23" s="340"/>
      <c r="AA23" s="326"/>
      <c r="AB23" s="326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6" t="s">
        <v>1439</v>
      </c>
      <c r="E26" s="326"/>
      <c r="F26" s="341"/>
      <c r="G26" s="341"/>
      <c r="H26" s="341"/>
      <c r="I26" s="341"/>
      <c r="J26" s="342" t="str">
        <f>IF(S5=W5,'Translate &amp; Prices'!$B$569,'Translate &amp; Prices'!$B$553)</f>
        <v>Bronz</v>
      </c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3"/>
      <c r="X26" s="343"/>
      <c r="Y26" s="343"/>
      <c r="Z26" s="343"/>
      <c r="AA26" s="326" t="s">
        <v>1440</v>
      </c>
      <c r="AB26" s="326"/>
    </row>
    <row r="27" spans="4:28" ht="12" customHeight="1">
      <c r="D27" s="326"/>
      <c r="E27" s="326"/>
      <c r="F27" s="341"/>
      <c r="G27" s="341"/>
      <c r="H27" s="341"/>
      <c r="I27" s="341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3"/>
      <c r="X27" s="343"/>
      <c r="Y27" s="343"/>
      <c r="Z27" s="343"/>
      <c r="AA27" s="326"/>
      <c r="AB27" s="326"/>
    </row>
    <row r="28" spans="4:28" ht="12" customHeight="1">
      <c r="D28" s="326"/>
      <c r="E28" s="326"/>
      <c r="F28" s="341"/>
      <c r="G28" s="341"/>
      <c r="H28" s="341"/>
      <c r="I28" s="341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3"/>
      <c r="X28" s="343"/>
      <c r="Y28" s="343"/>
      <c r="Z28" s="343"/>
      <c r="AA28" s="326"/>
      <c r="AB28" s="326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6" t="s">
        <v>1439</v>
      </c>
      <c r="E31" s="326"/>
      <c r="F31" s="344"/>
      <c r="G31" s="344"/>
      <c r="H31" s="344"/>
      <c r="I31" s="344"/>
      <c r="J31" s="345" t="str">
        <f>IF(S5=W5,'Translate &amp; Prices'!$B$573,'Translate &amp; Prices'!$B$572)</f>
        <v>Arany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6"/>
      <c r="X31" s="346"/>
      <c r="Y31" s="346"/>
      <c r="Z31" s="346"/>
      <c r="AA31" s="326" t="s">
        <v>1440</v>
      </c>
      <c r="AB31" s="326"/>
    </row>
    <row r="32" spans="4:28" ht="12" customHeight="1">
      <c r="D32" s="326"/>
      <c r="E32" s="326"/>
      <c r="F32" s="344"/>
      <c r="G32" s="344"/>
      <c r="H32" s="344"/>
      <c r="I32" s="344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6"/>
      <c r="X32" s="346"/>
      <c r="Y32" s="346"/>
      <c r="Z32" s="346"/>
      <c r="AA32" s="326"/>
      <c r="AB32" s="326"/>
    </row>
    <row r="33" spans="2:30" ht="12" customHeight="1">
      <c r="D33" s="326"/>
      <c r="E33" s="326"/>
      <c r="F33" s="344"/>
      <c r="G33" s="344"/>
      <c r="H33" s="344"/>
      <c r="I33" s="344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6"/>
      <c r="X33" s="346"/>
      <c r="Y33" s="346"/>
      <c r="Z33" s="346"/>
      <c r="AA33" s="326"/>
      <c r="AB33" s="326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7" t="str">
        <f>"&lt;"&amp;" "&amp;'Translate &amp; Prices'!$B$550</f>
        <v>&lt; Vissza</v>
      </c>
      <c r="C37" s="298"/>
      <c r="AA37" s="1"/>
      <c r="AC37" s="297" t="str">
        <f>'Translate &amp; Prices'!$B$542&amp;" "&amp;"&gt;"</f>
        <v>Következő &gt;</v>
      </c>
      <c r="AD37" s="298"/>
    </row>
    <row r="38" spans="2:30" ht="15">
      <c r="B38" s="297"/>
      <c r="C38" s="298"/>
      <c r="AA38" s="1"/>
      <c r="AC38" s="297"/>
      <c r="AD38" s="298"/>
    </row>
    <row r="39" spans="2:30" ht="14.45" customHeight="1"/>
    <row r="43" spans="2:30" ht="14.45" hidden="1" customHeight="1">
      <c r="G43" s="1" t="str">
        <f>IF(S5=W5,'Translate &amp; Prices'!$B$571,'Translate &amp; Prices'!$B$555)</f>
        <v>Alumínium</v>
      </c>
    </row>
    <row r="44" spans="2:30" ht="14.45" hidden="1" customHeight="1">
      <c r="G44" s="1" t="str">
        <f>IF(S5=W5,'Translate &amp; Prices'!$B$570,'Translate &amp; Prices'!$B$554)</f>
        <v>Nemesacél</v>
      </c>
    </row>
    <row r="45" spans="2:30" ht="14.45" hidden="1" customHeight="1">
      <c r="G45" s="1" t="str">
        <f>IF(S5=W5,'Translate &amp; Prices'!$B$568,'Translate &amp; Prices'!$B$552)</f>
        <v>Fekete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Arany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A1NmeKycb0pt7vsle1Drcnld0RZuczxdZ1Cn0KUD07iiRJy657bpmET6jlmgmvDWjdyTor4J202nt82JFH2DrA==" saltValue="GHAKo8Kq7s8+HFLwP+bNVg==" spinCount="100000" sheet="1" objects="1" scenarios="1" selectLockedCell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37:AD38" location="Konfigurace!A1" display="Konfigurace!A1" xr:uid="{1F1E1854-5EE5-410A-B82E-4809407DB5D5}"/>
    <hyperlink ref="B37:C38" location="Profil!A1" display="Profil!A1" xr:uid="{CE622C27-B9DD-4424-924C-585A7EB1D63B}"/>
    <hyperlink ref="AC2:AF3" location="Hlavní!A1" display="Hlavní!A1" xr:uid="{A45E6882-2EB9-4D4A-B0A2-6457B948DBC9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12" width="3.140625" style="1" customWidth="1"/>
    <col min="13" max="13" width="3.7109375" style="1" customWidth="1"/>
    <col min="14" max="14" width="3.140625" style="1" customWidth="1"/>
    <col min="15" max="15" width="5.42578125" style="1" customWidth="1"/>
    <col min="16" max="16" width="3.7109375" style="1" customWidth="1"/>
    <col min="17" max="17" width="3.140625" style="1" customWidth="1"/>
    <col min="18" max="19" width="4.8554687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Prices'!$B$551</f>
        <v>Konfiguráció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476" t="str">
        <f>'Translate &amp; Prices'!$B$516</f>
        <v>Bevezetés</v>
      </c>
      <c r="AL2" s="477"/>
      <c r="AM2" s="477"/>
      <c r="AN2" s="477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476"/>
      <c r="AL3" s="477"/>
      <c r="AM3" s="477"/>
      <c r="AN3" s="477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2" t="str">
        <f>'Translate &amp; Prices'!$B$581</f>
        <v>Kiválasztott profil:</v>
      </c>
      <c r="I5" s="362"/>
      <c r="J5" s="362"/>
      <c r="K5" s="363" t="str">
        <f>IF(Profil!J2=0,'Translate &amp; Prices'!B583,Profil!J2)</f>
        <v>Profil típusa</v>
      </c>
      <c r="L5" s="363"/>
      <c r="M5" s="363"/>
      <c r="N5" s="362" t="str">
        <f>'Translate &amp; Prices'!$B$580</f>
        <v>Kiválasztott szín:</v>
      </c>
      <c r="O5" s="362"/>
      <c r="P5" s="362"/>
      <c r="Q5" s="376" t="str">
        <f>IF(Barva!S8=0,'Translate &amp; Prices'!B587,Barva!S8)</f>
        <v>Válasszon színt</v>
      </c>
      <c r="R5" s="376"/>
      <c r="S5" s="376"/>
      <c r="T5" s="376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59" t="str">
        <f>'Translate &amp; Prices'!$B$575</f>
        <v>Hossz (mm)</v>
      </c>
      <c r="H7" s="359"/>
      <c r="I7" s="359"/>
      <c r="K7" s="359" t="str">
        <f>'Translate &amp; Prices'!$B$576</f>
        <v>Marás típusa</v>
      </c>
      <c r="L7" s="359"/>
      <c r="M7" s="359"/>
      <c r="O7" s="359" t="str">
        <f>'Translate &amp; Prices'!$B$577</f>
        <v>Ajtó vastagsága</v>
      </c>
      <c r="P7" s="359"/>
      <c r="R7" s="359" t="str">
        <f>'Translate &amp; Prices'!$B$578</f>
        <v>Darabszám</v>
      </c>
      <c r="S7" s="359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79.430000000000007</v>
      </c>
      <c r="C8" s="159"/>
      <c r="D8" s="159"/>
      <c r="E8" s="159"/>
      <c r="F8" s="159"/>
      <c r="G8" s="360"/>
      <c r="H8" s="360"/>
      <c r="I8" s="360"/>
      <c r="J8" s="160"/>
      <c r="K8" s="360"/>
      <c r="L8" s="360"/>
      <c r="M8" s="360"/>
      <c r="N8" s="161"/>
      <c r="O8" s="360"/>
      <c r="P8" s="360"/>
      <c r="Q8" s="161"/>
      <c r="R8" s="360"/>
      <c r="S8" s="360"/>
      <c r="U8" s="245" t="str">
        <f>'Translate &amp; Prices'!$B$579</f>
        <v>Segítség: Marás típusok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Prices'!$B$582&amp;" "&amp;"#"&amp;"1"</f>
        <v>Fogantyú #1</v>
      </c>
      <c r="D10" s="364"/>
      <c r="E10" s="364"/>
      <c r="F10" s="162"/>
      <c r="G10" s="365"/>
      <c r="H10" s="365"/>
      <c r="I10" s="365"/>
      <c r="J10" s="241"/>
      <c r="K10" s="365"/>
      <c r="L10" s="365"/>
      <c r="M10" s="365"/>
      <c r="N10" s="241"/>
      <c r="O10" s="365"/>
      <c r="P10" s="365"/>
      <c r="Q10" s="241"/>
      <c r="R10" s="365"/>
      <c r="S10" s="365"/>
      <c r="T10" s="375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Változtassa meg a marás típusát</v>
      </c>
      <c r="L11" s="187"/>
      <c r="M11" s="187"/>
      <c r="N11" s="187"/>
      <c r="O11" s="242"/>
      <c r="P11" s="242"/>
      <c r="Q11" s="187"/>
      <c r="R11" s="187"/>
      <c r="S11" s="187"/>
      <c r="T11" s="375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4" t="str">
        <f>'Translate &amp; Prices'!$B$582&amp;" "&amp;"#"&amp;"2"</f>
        <v>Fogantyú #2</v>
      </c>
      <c r="D12" s="364"/>
      <c r="E12" s="364"/>
      <c r="F12" s="162"/>
      <c r="G12" s="365"/>
      <c r="H12" s="365"/>
      <c r="I12" s="365"/>
      <c r="J12" s="241"/>
      <c r="K12" s="365"/>
      <c r="L12" s="365"/>
      <c r="M12" s="365"/>
      <c r="N12" s="241"/>
      <c r="O12" s="365"/>
      <c r="P12" s="365"/>
      <c r="Q12" s="241"/>
      <c r="R12" s="365"/>
      <c r="S12" s="365"/>
      <c r="T12" s="375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Változtassa meg a marás típusát</v>
      </c>
      <c r="L13" s="187"/>
      <c r="M13" s="187"/>
      <c r="N13" s="187"/>
      <c r="O13" s="242"/>
      <c r="P13" s="242"/>
      <c r="Q13" s="187"/>
      <c r="R13" s="187"/>
      <c r="S13" s="187"/>
      <c r="T13" s="375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Prices'!$B$582&amp;" "&amp;"#"&amp;"3"</f>
        <v>Fogantyú #3</v>
      </c>
      <c r="D14" s="364"/>
      <c r="E14" s="364"/>
      <c r="F14" s="162"/>
      <c r="G14" s="365"/>
      <c r="H14" s="365"/>
      <c r="I14" s="365"/>
      <c r="J14" s="241"/>
      <c r="K14" s="365"/>
      <c r="L14" s="365"/>
      <c r="M14" s="365"/>
      <c r="N14" s="241"/>
      <c r="O14" s="365"/>
      <c r="P14" s="365"/>
      <c r="Q14" s="241"/>
      <c r="R14" s="365"/>
      <c r="S14" s="365"/>
      <c r="T14" s="375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Változtassa meg a marás típusát</v>
      </c>
      <c r="L15" s="187"/>
      <c r="M15" s="187"/>
      <c r="N15" s="187"/>
      <c r="O15" s="242"/>
      <c r="P15" s="242"/>
      <c r="Q15" s="187"/>
      <c r="R15" s="187"/>
      <c r="S15" s="187"/>
      <c r="T15" s="375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Prices'!$B$582&amp;" "&amp;"#"&amp;"4"</f>
        <v>Fogantyú #4</v>
      </c>
      <c r="D16" s="364"/>
      <c r="E16" s="364"/>
      <c r="F16" s="162"/>
      <c r="G16" s="365"/>
      <c r="H16" s="365"/>
      <c r="I16" s="365"/>
      <c r="J16" s="241"/>
      <c r="K16" s="365"/>
      <c r="L16" s="365"/>
      <c r="M16" s="365"/>
      <c r="N16" s="241"/>
      <c r="O16" s="365"/>
      <c r="P16" s="365"/>
      <c r="Q16" s="241"/>
      <c r="R16" s="365"/>
      <c r="S16" s="365"/>
      <c r="T16" s="375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Változtassa meg a marás típusát</v>
      </c>
      <c r="L17" s="187"/>
      <c r="M17" s="187"/>
      <c r="N17" s="187"/>
      <c r="O17" s="242"/>
      <c r="P17" s="242"/>
      <c r="Q17" s="187"/>
      <c r="R17" s="187"/>
      <c r="S17" s="187"/>
      <c r="T17" s="375"/>
      <c r="U17" s="347" t="s">
        <v>1372</v>
      </c>
      <c r="V17" s="347"/>
      <c r="W17" s="347"/>
      <c r="X17" s="347"/>
      <c r="Y17" s="347"/>
      <c r="Z17" s="347"/>
      <c r="AB17" s="347" t="s">
        <v>1375</v>
      </c>
      <c r="AC17" s="347"/>
      <c r="AD17" s="347"/>
      <c r="AE17" s="347"/>
      <c r="AF17" s="347"/>
      <c r="AG17" s="347"/>
      <c r="AI17" s="347" t="s">
        <v>1378</v>
      </c>
      <c r="AJ17" s="347"/>
      <c r="AK17" s="347"/>
      <c r="AL17" s="347"/>
      <c r="AM17" s="347"/>
      <c r="AN17" s="347"/>
      <c r="AP17" s="348"/>
      <c r="AQ17" s="348"/>
      <c r="AR17" s="348"/>
      <c r="AS17" s="348"/>
      <c r="AT17" s="348"/>
      <c r="AU17" s="348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Prices'!$B$582&amp;" "&amp;"#"&amp;"5"</f>
        <v>Fogantyú #5</v>
      </c>
      <c r="D18" s="364"/>
      <c r="E18" s="364"/>
      <c r="F18" s="162"/>
      <c r="G18" s="365"/>
      <c r="H18" s="365"/>
      <c r="I18" s="365"/>
      <c r="J18" s="241"/>
      <c r="K18" s="365"/>
      <c r="L18" s="365"/>
      <c r="M18" s="365"/>
      <c r="N18" s="241"/>
      <c r="O18" s="365"/>
      <c r="P18" s="365"/>
      <c r="Q18" s="241"/>
      <c r="R18" s="365"/>
      <c r="S18" s="365"/>
      <c r="T18" s="375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Változtassa meg a marás típusát</v>
      </c>
      <c r="L19" s="187"/>
      <c r="M19" s="187"/>
      <c r="N19" s="187"/>
      <c r="O19" s="242"/>
      <c r="P19" s="242"/>
      <c r="Q19" s="187"/>
      <c r="R19" s="187"/>
      <c r="S19" s="187"/>
      <c r="T19" s="375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Prices'!$B$582&amp;" "&amp;"#"&amp;"6"</f>
        <v>Fogantyú #6</v>
      </c>
      <c r="D20" s="364"/>
      <c r="E20" s="364"/>
      <c r="F20" s="162"/>
      <c r="G20" s="365"/>
      <c r="H20" s="365"/>
      <c r="I20" s="365"/>
      <c r="J20" s="241"/>
      <c r="K20" s="365"/>
      <c r="L20" s="365"/>
      <c r="M20" s="365"/>
      <c r="N20" s="241"/>
      <c r="O20" s="365"/>
      <c r="P20" s="365"/>
      <c r="Q20" s="241"/>
      <c r="R20" s="365"/>
      <c r="S20" s="365"/>
      <c r="T20" s="375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Változtassa meg a marás típusát</v>
      </c>
      <c r="L21" s="187"/>
      <c r="M21" s="187"/>
      <c r="N21" s="187"/>
      <c r="O21" s="242"/>
      <c r="P21" s="242"/>
      <c r="Q21" s="187"/>
      <c r="R21" s="187"/>
      <c r="S21" s="187"/>
      <c r="T21" s="375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Prices'!$B$582&amp;" "&amp;"#"&amp;"7"</f>
        <v>Fogantyú #7</v>
      </c>
      <c r="D22" s="364"/>
      <c r="E22" s="364"/>
      <c r="F22" s="162"/>
      <c r="G22" s="365"/>
      <c r="H22" s="365"/>
      <c r="I22" s="365"/>
      <c r="J22" s="241"/>
      <c r="K22" s="365"/>
      <c r="L22" s="365"/>
      <c r="M22" s="365"/>
      <c r="N22" s="241"/>
      <c r="O22" s="365"/>
      <c r="P22" s="365"/>
      <c r="Q22" s="241"/>
      <c r="R22" s="365"/>
      <c r="S22" s="365"/>
      <c r="T22" s="375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Változtassa meg a marás típusát</v>
      </c>
      <c r="L23" s="187"/>
      <c r="M23" s="187"/>
      <c r="N23" s="187"/>
      <c r="O23" s="242"/>
      <c r="P23" s="242"/>
      <c r="Q23" s="187"/>
      <c r="R23" s="187"/>
      <c r="S23" s="187"/>
      <c r="T23" s="375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Prices'!$B$582&amp;" "&amp;"#"&amp;"8"</f>
        <v>Fogantyú #8</v>
      </c>
      <c r="D24" s="364"/>
      <c r="E24" s="364"/>
      <c r="F24" s="162"/>
      <c r="G24" s="365"/>
      <c r="H24" s="365"/>
      <c r="I24" s="365"/>
      <c r="J24" s="241"/>
      <c r="K24" s="365"/>
      <c r="L24" s="365"/>
      <c r="M24" s="365"/>
      <c r="N24" s="241"/>
      <c r="O24" s="365"/>
      <c r="P24" s="365"/>
      <c r="Q24" s="241"/>
      <c r="R24" s="365"/>
      <c r="S24" s="365"/>
      <c r="T24" s="375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Változtassa meg a marás típusát</v>
      </c>
      <c r="L25" s="164"/>
      <c r="M25" s="164"/>
      <c r="N25" s="164"/>
      <c r="O25" s="165"/>
      <c r="P25" s="165"/>
      <c r="Q25" s="164"/>
      <c r="R25" s="164"/>
      <c r="S25" s="164"/>
      <c r="T25" s="375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7" t="s">
        <v>1381</v>
      </c>
      <c r="V26" s="347"/>
      <c r="W26" s="347"/>
      <c r="X26" s="347"/>
      <c r="Y26" s="347"/>
      <c r="Z26" s="347"/>
      <c r="AB26" s="347" t="s">
        <v>1613</v>
      </c>
      <c r="AC26" s="347"/>
      <c r="AD26" s="347"/>
      <c r="AE26" s="347"/>
      <c r="AF26" s="347"/>
      <c r="AG26" s="347"/>
      <c r="AI26" s="347" t="s">
        <v>1614</v>
      </c>
      <c r="AJ26" s="347"/>
      <c r="AK26" s="347"/>
      <c r="AL26" s="347"/>
      <c r="AM26" s="347"/>
      <c r="AN26" s="347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68" t="str">
        <f>'Translate &amp; Prices'!$B$224</f>
        <v>Ár összesen</v>
      </c>
      <c r="F28" s="368"/>
      <c r="G28" s="368"/>
      <c r="H28" s="368"/>
      <c r="I28" s="368"/>
      <c r="J28" s="368"/>
      <c r="K28" s="370"/>
      <c r="L28" s="372">
        <f ca="1">IFERROR((SUM(B10:B24)*2.2)*(1-Zakaznik!K23),0)</f>
        <v>0</v>
      </c>
      <c r="M28" s="372"/>
      <c r="N28" s="372"/>
      <c r="O28" s="372"/>
      <c r="P28" s="372"/>
      <c r="Q28" s="372"/>
      <c r="R28" s="372"/>
      <c r="S28" s="366" t="str">
        <f>VLOOKUP(Hlavní!U32,Konfigurace!D45:E50,2,0)</f>
        <v>HUF</v>
      </c>
    </row>
    <row r="29" spans="1:47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4" t="str">
        <f>'Translate &amp; Prices'!$B$153</f>
        <v>Megjegyzések</v>
      </c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</row>
    <row r="34" spans="1:26" ht="14.45" hidden="1" customHeight="1">
      <c r="A34" s="1"/>
      <c r="B34" s="1"/>
    </row>
    <row r="35" spans="1:26" ht="14.45" customHeight="1">
      <c r="A35" s="1"/>
      <c r="B35" s="1"/>
      <c r="E35" s="349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1"/>
    </row>
    <row r="36" spans="1:26" ht="16.899999999999999" customHeight="1">
      <c r="B36" s="297" t="str">
        <f>"&lt;"&amp;" "&amp;'Translate &amp; Prices'!$B$550</f>
        <v>&lt; Vissza</v>
      </c>
      <c r="C36" s="298"/>
      <c r="E36" s="352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</row>
    <row r="37" spans="1:26" ht="15.6" customHeight="1">
      <c r="B37" s="297"/>
      <c r="C37" s="298"/>
      <c r="E37" s="352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4"/>
    </row>
    <row r="38" spans="1:26" ht="17.45" customHeight="1">
      <c r="E38" s="352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4"/>
      <c r="U38" s="347" t="s">
        <v>1615</v>
      </c>
      <c r="V38" s="347"/>
      <c r="W38" s="347"/>
      <c r="X38" s="347"/>
      <c r="Y38" s="347"/>
      <c r="Z38" s="347"/>
    </row>
    <row r="39" spans="1:26" ht="14.45" customHeight="1">
      <c r="E39" s="352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4"/>
    </row>
    <row r="40" spans="1:26" ht="14.45" customHeight="1">
      <c r="E40" s="352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4"/>
    </row>
    <row r="41" spans="1:26" ht="14.45" customHeight="1">
      <c r="E41" s="355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7"/>
    </row>
    <row r="42" spans="1:26" ht="39.6" customHeight="1">
      <c r="E42" s="358" t="str">
        <f>'Translate &amp; Prices'!$B$290&amp;" "&amp;'Translate &amp; Prices'!$B$291</f>
        <v>A kitöltött megrendelést küldje el a következő címre: megrendelesek@demos-trade.com</v>
      </c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ZTFyjcO/A2ee8PFhqfWOT/SM9jczFnBWQglqb40amq/X7c2IV48JLFAJ7ZpyKed5HsokrAb7b6USpGwSdve6og==" saltValue="xvUPFcrnaKmJKYeQNoZ9Zw==" spinCount="100000" sheet="1" objects="1" scenarios="1" selectLockedCell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Prices'!$B$292</f>
        <v>A profilok rajza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476" t="str">
        <f>'Translate &amp; Prices'!$B$516</f>
        <v>Bevezetés</v>
      </c>
      <c r="AI2" s="477"/>
      <c r="AJ2" s="477"/>
      <c r="AK2" s="477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476"/>
      <c r="AI3" s="477"/>
      <c r="AJ3" s="477"/>
      <c r="AK3" s="477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1" t="s">
        <v>1327</v>
      </c>
      <c r="D6" s="392"/>
      <c r="E6" s="393"/>
      <c r="F6" s="193"/>
      <c r="G6" s="391" t="s">
        <v>1331</v>
      </c>
      <c r="H6" s="392"/>
      <c r="I6" s="393"/>
      <c r="J6" s="194"/>
      <c r="K6" s="391" t="s">
        <v>1345</v>
      </c>
      <c r="L6" s="392"/>
      <c r="M6" s="393"/>
      <c r="N6" s="193"/>
      <c r="O6" s="391" t="s">
        <v>1561</v>
      </c>
      <c r="P6" s="392"/>
      <c r="Q6" s="393"/>
      <c r="R6" s="195"/>
      <c r="S6" s="391" t="s">
        <v>1604</v>
      </c>
      <c r="T6" s="392"/>
      <c r="U6" s="393"/>
      <c r="V6" s="193"/>
      <c r="W6" s="391" t="s">
        <v>1332</v>
      </c>
      <c r="X6" s="392"/>
      <c r="Y6" s="39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4"/>
      <c r="D7" s="395"/>
      <c r="E7" s="396"/>
      <c r="F7" s="193"/>
      <c r="G7" s="394"/>
      <c r="H7" s="395"/>
      <c r="I7" s="396"/>
      <c r="J7" s="194"/>
      <c r="K7" s="394"/>
      <c r="L7" s="395"/>
      <c r="M7" s="396"/>
      <c r="N7" s="193"/>
      <c r="O7" s="394"/>
      <c r="P7" s="395"/>
      <c r="Q7" s="396"/>
      <c r="R7" s="195"/>
      <c r="S7" s="394"/>
      <c r="T7" s="395"/>
      <c r="U7" s="396"/>
      <c r="V7" s="193"/>
      <c r="W7" s="394"/>
      <c r="X7" s="395"/>
      <c r="Y7" s="39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1" t="s">
        <v>1330</v>
      </c>
      <c r="D9" s="392"/>
      <c r="E9" s="393"/>
      <c r="G9" s="391" t="s">
        <v>1579</v>
      </c>
      <c r="H9" s="392"/>
      <c r="I9" s="393"/>
      <c r="J9" s="194"/>
      <c r="K9" s="391" t="s">
        <v>1328</v>
      </c>
      <c r="L9" s="392"/>
      <c r="M9" s="393"/>
      <c r="N9" s="194"/>
      <c r="O9" s="391" t="s">
        <v>1532</v>
      </c>
      <c r="P9" s="392"/>
      <c r="Q9" s="393"/>
      <c r="R9" s="193"/>
      <c r="S9" s="391" t="s">
        <v>1329</v>
      </c>
      <c r="T9" s="392"/>
      <c r="U9" s="393"/>
      <c r="V9" s="194"/>
      <c r="W9" s="391" t="s">
        <v>1479</v>
      </c>
      <c r="X9" s="392"/>
      <c r="Y9" s="393"/>
      <c r="Z9" s="1"/>
      <c r="AA9" s="1"/>
      <c r="AB9" s="1"/>
      <c r="AC9" s="1"/>
      <c r="AD9" s="1"/>
    </row>
    <row r="10" spans="1:37" s="48" customFormat="1" ht="12.6" customHeight="1">
      <c r="C10" s="394"/>
      <c r="D10" s="395"/>
      <c r="E10" s="396"/>
      <c r="G10" s="394"/>
      <c r="H10" s="395"/>
      <c r="I10" s="396"/>
      <c r="J10" s="194"/>
      <c r="K10" s="394"/>
      <c r="L10" s="395"/>
      <c r="M10" s="396"/>
      <c r="N10" s="194"/>
      <c r="O10" s="394"/>
      <c r="P10" s="395"/>
      <c r="Q10" s="396"/>
      <c r="R10" s="193"/>
      <c r="S10" s="394"/>
      <c r="T10" s="395"/>
      <c r="U10" s="396"/>
      <c r="V10" s="194"/>
      <c r="W10" s="394"/>
      <c r="X10" s="395"/>
      <c r="Y10" s="39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8" t="s">
        <v>1327</v>
      </c>
      <c r="C12" s="382" t="e" vm="1">
        <v>#VALUE!</v>
      </c>
      <c r="D12" s="382"/>
      <c r="E12" s="382"/>
      <c r="F12" s="382"/>
      <c r="G12" s="382"/>
      <c r="H12" s="382"/>
      <c r="I12" s="382"/>
      <c r="J12" s="382"/>
      <c r="K12" s="382"/>
      <c r="L12" s="383"/>
      <c r="M12" s="1"/>
      <c r="N12" s="388" t="s">
        <v>1331</v>
      </c>
      <c r="O12" s="382" t="e" vm="2">
        <v>#VALUE!</v>
      </c>
      <c r="P12" s="382"/>
      <c r="Q12" s="382"/>
      <c r="R12" s="382"/>
      <c r="S12" s="382"/>
      <c r="T12" s="382"/>
      <c r="U12" s="382"/>
      <c r="V12" s="382"/>
      <c r="W12" s="382"/>
      <c r="X12" s="383"/>
      <c r="Y12" s="1"/>
      <c r="Z12" s="388" t="s">
        <v>1345</v>
      </c>
      <c r="AA12" s="382" t="e" vm="3">
        <v>#VALUE!</v>
      </c>
      <c r="AB12" s="382"/>
      <c r="AC12" s="382"/>
      <c r="AD12" s="382"/>
      <c r="AE12" s="382"/>
      <c r="AF12" s="382"/>
      <c r="AG12" s="382"/>
      <c r="AH12" s="382"/>
      <c r="AI12" s="382"/>
      <c r="AJ12" s="383"/>
    </row>
    <row r="13" spans="1:37" s="48" customFormat="1" ht="14.45" customHeight="1">
      <c r="B13" s="389"/>
      <c r="C13" s="384"/>
      <c r="D13" s="384"/>
      <c r="E13" s="384"/>
      <c r="F13" s="384"/>
      <c r="G13" s="384"/>
      <c r="H13" s="384"/>
      <c r="I13" s="384"/>
      <c r="J13" s="384"/>
      <c r="K13" s="384"/>
      <c r="L13" s="385"/>
      <c r="M13" s="1"/>
      <c r="N13" s="389"/>
      <c r="O13" s="384"/>
      <c r="P13" s="384"/>
      <c r="Q13" s="384"/>
      <c r="R13" s="384"/>
      <c r="S13" s="384"/>
      <c r="T13" s="384"/>
      <c r="U13" s="384"/>
      <c r="V13" s="384"/>
      <c r="W13" s="384"/>
      <c r="X13" s="385"/>
      <c r="Y13" s="1"/>
      <c r="Z13" s="389"/>
      <c r="AA13" s="384"/>
      <c r="AB13" s="384"/>
      <c r="AC13" s="384"/>
      <c r="AD13" s="384"/>
      <c r="AE13" s="384"/>
      <c r="AF13" s="384"/>
      <c r="AG13" s="384"/>
      <c r="AH13" s="384"/>
      <c r="AI13" s="384"/>
      <c r="AJ13" s="385"/>
    </row>
    <row r="14" spans="1:37" s="48" customFormat="1" ht="14.45" customHeight="1">
      <c r="B14" s="389"/>
      <c r="C14" s="384"/>
      <c r="D14" s="384"/>
      <c r="E14" s="384"/>
      <c r="F14" s="384"/>
      <c r="G14" s="384"/>
      <c r="H14" s="384"/>
      <c r="I14" s="384"/>
      <c r="J14" s="384"/>
      <c r="K14" s="384"/>
      <c r="L14" s="385"/>
      <c r="M14" s="1"/>
      <c r="N14" s="389"/>
      <c r="O14" s="384"/>
      <c r="P14" s="384"/>
      <c r="Q14" s="384"/>
      <c r="R14" s="384"/>
      <c r="S14" s="384"/>
      <c r="T14" s="384"/>
      <c r="U14" s="384"/>
      <c r="V14" s="384"/>
      <c r="W14" s="384"/>
      <c r="X14" s="385"/>
      <c r="Y14" s="1"/>
      <c r="Z14" s="389"/>
      <c r="AA14" s="384"/>
      <c r="AB14" s="384"/>
      <c r="AC14" s="384"/>
      <c r="AD14" s="384"/>
      <c r="AE14" s="384"/>
      <c r="AF14" s="384"/>
      <c r="AG14" s="384"/>
      <c r="AH14" s="384"/>
      <c r="AI14" s="384"/>
      <c r="AJ14" s="385"/>
    </row>
    <row r="15" spans="1:37" s="48" customFormat="1" ht="14.45" customHeight="1">
      <c r="B15" s="389"/>
      <c r="C15" s="384"/>
      <c r="D15" s="384"/>
      <c r="E15" s="384"/>
      <c r="F15" s="384"/>
      <c r="G15" s="384"/>
      <c r="H15" s="384"/>
      <c r="I15" s="384"/>
      <c r="J15" s="384"/>
      <c r="K15" s="384"/>
      <c r="L15" s="385"/>
      <c r="M15" s="1"/>
      <c r="N15" s="389"/>
      <c r="O15" s="384"/>
      <c r="P15" s="384"/>
      <c r="Q15" s="384"/>
      <c r="R15" s="384"/>
      <c r="S15" s="384"/>
      <c r="T15" s="384"/>
      <c r="U15" s="384"/>
      <c r="V15" s="384"/>
      <c r="W15" s="384"/>
      <c r="X15" s="385"/>
      <c r="Y15" s="1"/>
      <c r="Z15" s="389"/>
      <c r="AA15" s="384"/>
      <c r="AB15" s="384"/>
      <c r="AC15" s="384"/>
      <c r="AD15" s="384"/>
      <c r="AE15" s="384"/>
      <c r="AF15" s="384"/>
      <c r="AG15" s="384"/>
      <c r="AH15" s="384"/>
      <c r="AI15" s="384"/>
      <c r="AJ15" s="385"/>
    </row>
    <row r="16" spans="1:37" s="48" customFormat="1" ht="14.45" customHeight="1">
      <c r="B16" s="389"/>
      <c r="C16" s="384"/>
      <c r="D16" s="384"/>
      <c r="E16" s="384"/>
      <c r="F16" s="384"/>
      <c r="G16" s="384"/>
      <c r="H16" s="384"/>
      <c r="I16" s="384"/>
      <c r="J16" s="384"/>
      <c r="K16" s="384"/>
      <c r="L16" s="385"/>
      <c r="M16" s="1"/>
      <c r="N16" s="389"/>
      <c r="O16" s="384"/>
      <c r="P16" s="384"/>
      <c r="Q16" s="384"/>
      <c r="R16" s="384"/>
      <c r="S16" s="384"/>
      <c r="T16" s="384"/>
      <c r="U16" s="384"/>
      <c r="V16" s="384"/>
      <c r="W16" s="384"/>
      <c r="X16" s="385"/>
      <c r="Y16" s="1"/>
      <c r="Z16" s="389"/>
      <c r="AA16" s="384"/>
      <c r="AB16" s="384"/>
      <c r="AC16" s="384"/>
      <c r="AD16" s="384"/>
      <c r="AE16" s="384"/>
      <c r="AF16" s="384"/>
      <c r="AG16" s="384"/>
      <c r="AH16" s="384"/>
      <c r="AI16" s="384"/>
      <c r="AJ16" s="385"/>
    </row>
    <row r="17" spans="2:36" s="48" customFormat="1" ht="14.45" customHeight="1">
      <c r="B17" s="389"/>
      <c r="C17" s="384"/>
      <c r="D17" s="384"/>
      <c r="E17" s="384"/>
      <c r="F17" s="384"/>
      <c r="G17" s="384"/>
      <c r="H17" s="384"/>
      <c r="I17" s="384"/>
      <c r="J17" s="384"/>
      <c r="K17" s="384"/>
      <c r="L17" s="385"/>
      <c r="M17" s="1"/>
      <c r="N17" s="389"/>
      <c r="O17" s="384"/>
      <c r="P17" s="384"/>
      <c r="Q17" s="384"/>
      <c r="R17" s="384"/>
      <c r="S17" s="384"/>
      <c r="T17" s="384"/>
      <c r="U17" s="384"/>
      <c r="V17" s="384"/>
      <c r="W17" s="384"/>
      <c r="X17" s="385"/>
      <c r="Y17" s="1"/>
      <c r="Z17" s="389"/>
      <c r="AA17" s="384"/>
      <c r="AB17" s="384"/>
      <c r="AC17" s="384"/>
      <c r="AD17" s="384"/>
      <c r="AE17" s="384"/>
      <c r="AF17" s="384"/>
      <c r="AG17" s="384"/>
      <c r="AH17" s="384"/>
      <c r="AI17" s="384"/>
      <c r="AJ17" s="385"/>
    </row>
    <row r="18" spans="2:36" s="48" customFormat="1" ht="14.45" customHeight="1">
      <c r="B18" s="389"/>
      <c r="C18" s="384"/>
      <c r="D18" s="384"/>
      <c r="E18" s="384"/>
      <c r="F18" s="384"/>
      <c r="G18" s="384"/>
      <c r="H18" s="384"/>
      <c r="I18" s="384"/>
      <c r="J18" s="384"/>
      <c r="K18" s="384"/>
      <c r="L18" s="385"/>
      <c r="M18" s="1"/>
      <c r="N18" s="389"/>
      <c r="O18" s="384"/>
      <c r="P18" s="384"/>
      <c r="Q18" s="384"/>
      <c r="R18" s="384"/>
      <c r="S18" s="384"/>
      <c r="T18" s="384"/>
      <c r="U18" s="384"/>
      <c r="V18" s="384"/>
      <c r="W18" s="384"/>
      <c r="X18" s="385"/>
      <c r="Y18" s="1"/>
      <c r="Z18" s="389"/>
      <c r="AA18" s="384"/>
      <c r="AB18" s="384"/>
      <c r="AC18" s="384"/>
      <c r="AD18" s="384"/>
      <c r="AE18" s="384"/>
      <c r="AF18" s="384"/>
      <c r="AG18" s="384"/>
      <c r="AH18" s="384"/>
      <c r="AI18" s="384"/>
      <c r="AJ18" s="385"/>
    </row>
    <row r="19" spans="2:36" s="48" customFormat="1" ht="14.45" customHeight="1">
      <c r="B19" s="389"/>
      <c r="C19" s="384"/>
      <c r="D19" s="384"/>
      <c r="E19" s="384"/>
      <c r="F19" s="384"/>
      <c r="G19" s="384"/>
      <c r="H19" s="384"/>
      <c r="I19" s="384"/>
      <c r="J19" s="384"/>
      <c r="K19" s="384"/>
      <c r="L19" s="385"/>
      <c r="M19" s="1"/>
      <c r="N19" s="389"/>
      <c r="O19" s="384"/>
      <c r="P19" s="384"/>
      <c r="Q19" s="384"/>
      <c r="R19" s="384"/>
      <c r="S19" s="384"/>
      <c r="T19" s="384"/>
      <c r="U19" s="384"/>
      <c r="V19" s="384"/>
      <c r="W19" s="384"/>
      <c r="X19" s="385"/>
      <c r="Y19" s="1"/>
      <c r="Z19" s="389"/>
      <c r="AA19" s="384"/>
      <c r="AB19" s="384"/>
      <c r="AC19" s="384"/>
      <c r="AD19" s="384"/>
      <c r="AE19" s="384"/>
      <c r="AF19" s="384"/>
      <c r="AG19" s="384"/>
      <c r="AH19" s="384"/>
      <c r="AI19" s="384"/>
      <c r="AJ19" s="385"/>
    </row>
    <row r="20" spans="2:36" s="48" customFormat="1" ht="14.45" customHeight="1">
      <c r="B20" s="389"/>
      <c r="C20" s="384"/>
      <c r="D20" s="384"/>
      <c r="E20" s="384"/>
      <c r="F20" s="384"/>
      <c r="G20" s="384"/>
      <c r="H20" s="384"/>
      <c r="I20" s="384"/>
      <c r="J20" s="384"/>
      <c r="K20" s="384"/>
      <c r="L20" s="385"/>
      <c r="M20" s="1"/>
      <c r="N20" s="389"/>
      <c r="O20" s="384"/>
      <c r="P20" s="384"/>
      <c r="Q20" s="384"/>
      <c r="R20" s="384"/>
      <c r="S20" s="384"/>
      <c r="T20" s="384"/>
      <c r="U20" s="384"/>
      <c r="V20" s="384"/>
      <c r="W20" s="384"/>
      <c r="X20" s="385"/>
      <c r="Y20" s="1"/>
      <c r="Z20" s="389"/>
      <c r="AA20" s="384"/>
      <c r="AB20" s="384"/>
      <c r="AC20" s="384"/>
      <c r="AD20" s="384"/>
      <c r="AE20" s="384"/>
      <c r="AF20" s="384"/>
      <c r="AG20" s="384"/>
      <c r="AH20" s="384"/>
      <c r="AI20" s="384"/>
      <c r="AJ20" s="385"/>
    </row>
    <row r="21" spans="2:36" s="48" customFormat="1" ht="14.45" customHeight="1">
      <c r="B21" s="389"/>
      <c r="C21" s="384"/>
      <c r="D21" s="384"/>
      <c r="E21" s="384"/>
      <c r="F21" s="384"/>
      <c r="G21" s="384"/>
      <c r="H21" s="384"/>
      <c r="I21" s="384"/>
      <c r="J21" s="384"/>
      <c r="K21" s="384"/>
      <c r="L21" s="385"/>
      <c r="M21" s="1"/>
      <c r="N21" s="389"/>
      <c r="O21" s="384"/>
      <c r="P21" s="384"/>
      <c r="Q21" s="384"/>
      <c r="R21" s="384"/>
      <c r="S21" s="384"/>
      <c r="T21" s="384"/>
      <c r="U21" s="384"/>
      <c r="V21" s="384"/>
      <c r="W21" s="384"/>
      <c r="X21" s="385"/>
      <c r="Y21" s="1"/>
      <c r="Z21" s="389"/>
      <c r="AA21" s="384"/>
      <c r="AB21" s="384"/>
      <c r="AC21" s="384"/>
      <c r="AD21" s="384"/>
      <c r="AE21" s="384"/>
      <c r="AF21" s="384"/>
      <c r="AG21" s="384"/>
      <c r="AH21" s="384"/>
      <c r="AI21" s="384"/>
      <c r="AJ21" s="385"/>
    </row>
    <row r="22" spans="2:36" s="48" customFormat="1" ht="14.45" customHeight="1">
      <c r="B22" s="389"/>
      <c r="C22" s="384"/>
      <c r="D22" s="384"/>
      <c r="E22" s="384"/>
      <c r="F22" s="384"/>
      <c r="G22" s="384"/>
      <c r="H22" s="384"/>
      <c r="I22" s="384"/>
      <c r="J22" s="384"/>
      <c r="K22" s="384"/>
      <c r="L22" s="385"/>
      <c r="M22" s="1"/>
      <c r="N22" s="389"/>
      <c r="O22" s="384"/>
      <c r="P22" s="384"/>
      <c r="Q22" s="384"/>
      <c r="R22" s="384"/>
      <c r="S22" s="384"/>
      <c r="T22" s="384"/>
      <c r="U22" s="384"/>
      <c r="V22" s="384"/>
      <c r="W22" s="384"/>
      <c r="X22" s="385"/>
      <c r="Y22" s="1"/>
      <c r="Z22" s="389"/>
      <c r="AA22" s="384"/>
      <c r="AB22" s="384"/>
      <c r="AC22" s="384"/>
      <c r="AD22" s="384"/>
      <c r="AE22" s="384"/>
      <c r="AF22" s="384"/>
      <c r="AG22" s="384"/>
      <c r="AH22" s="384"/>
      <c r="AI22" s="384"/>
      <c r="AJ22" s="385"/>
    </row>
    <row r="23" spans="2:36" s="48" customFormat="1" ht="14.45" customHeight="1">
      <c r="B23" s="389"/>
      <c r="C23" s="384"/>
      <c r="D23" s="384"/>
      <c r="E23" s="384"/>
      <c r="F23" s="384"/>
      <c r="G23" s="384"/>
      <c r="H23" s="384"/>
      <c r="I23" s="384"/>
      <c r="J23" s="384"/>
      <c r="K23" s="384"/>
      <c r="L23" s="385"/>
      <c r="M23" s="1"/>
      <c r="N23" s="389"/>
      <c r="O23" s="384"/>
      <c r="P23" s="384"/>
      <c r="Q23" s="384"/>
      <c r="R23" s="384"/>
      <c r="S23" s="384"/>
      <c r="T23" s="384"/>
      <c r="U23" s="384"/>
      <c r="V23" s="384"/>
      <c r="W23" s="384"/>
      <c r="X23" s="385"/>
      <c r="Y23" s="1"/>
      <c r="Z23" s="389"/>
      <c r="AA23" s="384"/>
      <c r="AB23" s="384"/>
      <c r="AC23" s="384"/>
      <c r="AD23" s="384"/>
      <c r="AE23" s="384"/>
      <c r="AF23" s="384"/>
      <c r="AG23" s="384"/>
      <c r="AH23" s="384"/>
      <c r="AI23" s="384"/>
      <c r="AJ23" s="385"/>
    </row>
    <row r="24" spans="2:36" s="48" customFormat="1" ht="14.45" customHeight="1">
      <c r="B24" s="389"/>
      <c r="C24" s="384"/>
      <c r="D24" s="384"/>
      <c r="E24" s="384"/>
      <c r="F24" s="384"/>
      <c r="G24" s="384"/>
      <c r="H24" s="384"/>
      <c r="I24" s="384"/>
      <c r="J24" s="384"/>
      <c r="K24" s="384"/>
      <c r="L24" s="385"/>
      <c r="M24" s="1"/>
      <c r="N24" s="389"/>
      <c r="O24" s="384"/>
      <c r="P24" s="384"/>
      <c r="Q24" s="384"/>
      <c r="R24" s="384"/>
      <c r="S24" s="384"/>
      <c r="T24" s="384"/>
      <c r="U24" s="384"/>
      <c r="V24" s="384"/>
      <c r="W24" s="384"/>
      <c r="X24" s="385"/>
      <c r="Y24" s="1"/>
      <c r="Z24" s="389"/>
      <c r="AA24" s="384"/>
      <c r="AB24" s="384"/>
      <c r="AC24" s="384"/>
      <c r="AD24" s="384"/>
      <c r="AE24" s="384"/>
      <c r="AF24" s="384"/>
      <c r="AG24" s="384"/>
      <c r="AH24" s="384"/>
      <c r="AI24" s="384"/>
      <c r="AJ24" s="385"/>
    </row>
    <row r="25" spans="2:36" s="48" customFormat="1" ht="14.45" customHeight="1">
      <c r="B25" s="389"/>
      <c r="C25" s="384"/>
      <c r="D25" s="384"/>
      <c r="E25" s="384"/>
      <c r="F25" s="384"/>
      <c r="G25" s="384"/>
      <c r="H25" s="384"/>
      <c r="I25" s="384"/>
      <c r="J25" s="384"/>
      <c r="K25" s="384"/>
      <c r="L25" s="385"/>
      <c r="M25" s="1"/>
      <c r="N25" s="389"/>
      <c r="O25" s="384"/>
      <c r="P25" s="384"/>
      <c r="Q25" s="384"/>
      <c r="R25" s="384"/>
      <c r="S25" s="384"/>
      <c r="T25" s="384"/>
      <c r="U25" s="384"/>
      <c r="V25" s="384"/>
      <c r="W25" s="384"/>
      <c r="X25" s="385"/>
      <c r="Y25" s="1"/>
      <c r="Z25" s="389"/>
      <c r="AA25" s="384"/>
      <c r="AB25" s="384"/>
      <c r="AC25" s="384"/>
      <c r="AD25" s="384"/>
      <c r="AE25" s="384"/>
      <c r="AF25" s="384"/>
      <c r="AG25" s="384"/>
      <c r="AH25" s="384"/>
      <c r="AI25" s="384"/>
      <c r="AJ25" s="385"/>
    </row>
    <row r="26" spans="2:36" s="48" customFormat="1" ht="14.45" customHeight="1">
      <c r="B26" s="389"/>
      <c r="C26" s="384"/>
      <c r="D26" s="384"/>
      <c r="E26" s="384"/>
      <c r="F26" s="384"/>
      <c r="G26" s="384"/>
      <c r="H26" s="384"/>
      <c r="I26" s="384"/>
      <c r="J26" s="384"/>
      <c r="K26" s="384"/>
      <c r="L26" s="385"/>
      <c r="M26" s="1"/>
      <c r="N26" s="389"/>
      <c r="O26" s="384"/>
      <c r="P26" s="384"/>
      <c r="Q26" s="384"/>
      <c r="R26" s="384"/>
      <c r="S26" s="384"/>
      <c r="T26" s="384"/>
      <c r="U26" s="384"/>
      <c r="V26" s="384"/>
      <c r="W26" s="384"/>
      <c r="X26" s="385"/>
      <c r="Y26" s="1"/>
      <c r="Z26" s="389"/>
      <c r="AA26" s="384"/>
      <c r="AB26" s="384"/>
      <c r="AC26" s="384"/>
      <c r="AD26" s="384"/>
      <c r="AE26" s="384"/>
      <c r="AF26" s="384"/>
      <c r="AG26" s="384"/>
      <c r="AH26" s="384"/>
      <c r="AI26" s="384"/>
      <c r="AJ26" s="385"/>
    </row>
    <row r="27" spans="2:36" s="48" customFormat="1" ht="14.45" customHeight="1">
      <c r="B27" s="389"/>
      <c r="C27" s="384"/>
      <c r="D27" s="384"/>
      <c r="E27" s="384"/>
      <c r="F27" s="384"/>
      <c r="G27" s="384"/>
      <c r="H27" s="384"/>
      <c r="I27" s="384"/>
      <c r="J27" s="384"/>
      <c r="K27" s="384"/>
      <c r="L27" s="385"/>
      <c r="M27" s="1"/>
      <c r="N27" s="389"/>
      <c r="O27" s="384"/>
      <c r="P27" s="384"/>
      <c r="Q27" s="384"/>
      <c r="R27" s="384"/>
      <c r="S27" s="384"/>
      <c r="T27" s="384"/>
      <c r="U27" s="384"/>
      <c r="V27" s="384"/>
      <c r="W27" s="384"/>
      <c r="X27" s="385"/>
      <c r="Y27" s="1"/>
      <c r="Z27" s="389"/>
      <c r="AA27" s="384"/>
      <c r="AB27" s="384"/>
      <c r="AC27" s="384"/>
      <c r="AD27" s="384"/>
      <c r="AE27" s="384"/>
      <c r="AF27" s="384"/>
      <c r="AG27" s="384"/>
      <c r="AH27" s="384"/>
      <c r="AI27" s="384"/>
      <c r="AJ27" s="385"/>
    </row>
    <row r="28" spans="2:36" s="48" customFormat="1" ht="14.45" customHeight="1">
      <c r="B28" s="389"/>
      <c r="C28" s="384"/>
      <c r="D28" s="384"/>
      <c r="E28" s="384"/>
      <c r="F28" s="384"/>
      <c r="G28" s="384"/>
      <c r="H28" s="384"/>
      <c r="I28" s="384"/>
      <c r="J28" s="384"/>
      <c r="K28" s="384"/>
      <c r="L28" s="385"/>
      <c r="M28" s="1"/>
      <c r="N28" s="389"/>
      <c r="O28" s="384"/>
      <c r="P28" s="384"/>
      <c r="Q28" s="384"/>
      <c r="R28" s="384"/>
      <c r="S28" s="384"/>
      <c r="T28" s="384"/>
      <c r="U28" s="384"/>
      <c r="V28" s="384"/>
      <c r="W28" s="384"/>
      <c r="X28" s="385"/>
      <c r="Y28" s="1"/>
      <c r="Z28" s="389"/>
      <c r="AA28" s="384"/>
      <c r="AB28" s="384"/>
      <c r="AC28" s="384"/>
      <c r="AD28" s="384"/>
      <c r="AE28" s="384"/>
      <c r="AF28" s="384"/>
      <c r="AG28" s="384"/>
      <c r="AH28" s="384"/>
      <c r="AI28" s="384"/>
      <c r="AJ28" s="385"/>
    </row>
    <row r="29" spans="2:36" s="48" customFormat="1" ht="14.45" customHeight="1">
      <c r="B29" s="389"/>
      <c r="C29" s="384"/>
      <c r="D29" s="384"/>
      <c r="E29" s="384"/>
      <c r="F29" s="384"/>
      <c r="G29" s="384"/>
      <c r="H29" s="384"/>
      <c r="I29" s="384"/>
      <c r="J29" s="384"/>
      <c r="K29" s="384"/>
      <c r="L29" s="385"/>
      <c r="M29" s="1"/>
      <c r="N29" s="389"/>
      <c r="O29" s="384"/>
      <c r="P29" s="384"/>
      <c r="Q29" s="384"/>
      <c r="R29" s="384"/>
      <c r="S29" s="384"/>
      <c r="T29" s="384"/>
      <c r="U29" s="384"/>
      <c r="V29" s="384"/>
      <c r="W29" s="384"/>
      <c r="X29" s="385"/>
      <c r="Y29" s="1"/>
      <c r="Z29" s="389"/>
      <c r="AA29" s="384"/>
      <c r="AB29" s="384"/>
      <c r="AC29" s="384"/>
      <c r="AD29" s="384"/>
      <c r="AE29" s="384"/>
      <c r="AF29" s="384"/>
      <c r="AG29" s="384"/>
      <c r="AH29" s="384"/>
      <c r="AI29" s="384"/>
      <c r="AJ29" s="385"/>
    </row>
    <row r="30" spans="2:36" s="48" customFormat="1" ht="14.45" customHeight="1">
      <c r="B30" s="389"/>
      <c r="C30" s="384"/>
      <c r="D30" s="384"/>
      <c r="E30" s="384"/>
      <c r="F30" s="384"/>
      <c r="G30" s="384"/>
      <c r="H30" s="384"/>
      <c r="I30" s="384"/>
      <c r="J30" s="384"/>
      <c r="K30" s="384"/>
      <c r="L30" s="385"/>
      <c r="M30" s="1"/>
      <c r="N30" s="389"/>
      <c r="O30" s="384"/>
      <c r="P30" s="384"/>
      <c r="Q30" s="384"/>
      <c r="R30" s="384"/>
      <c r="S30" s="384"/>
      <c r="T30" s="384"/>
      <c r="U30" s="384"/>
      <c r="V30" s="384"/>
      <c r="W30" s="384"/>
      <c r="X30" s="385"/>
      <c r="Y30" s="1"/>
      <c r="Z30" s="389"/>
      <c r="AA30" s="384"/>
      <c r="AB30" s="384"/>
      <c r="AC30" s="384"/>
      <c r="AD30" s="384"/>
      <c r="AE30" s="384"/>
      <c r="AF30" s="384"/>
      <c r="AG30" s="384"/>
      <c r="AH30" s="384"/>
      <c r="AI30" s="384"/>
      <c r="AJ30" s="385"/>
    </row>
    <row r="31" spans="2:36" s="48" customFormat="1" ht="14.45" customHeight="1">
      <c r="B31" s="389"/>
      <c r="C31" s="384"/>
      <c r="D31" s="384"/>
      <c r="E31" s="384"/>
      <c r="F31" s="384"/>
      <c r="G31" s="384"/>
      <c r="H31" s="384"/>
      <c r="I31" s="384"/>
      <c r="J31" s="384"/>
      <c r="K31" s="384"/>
      <c r="L31" s="385"/>
      <c r="M31" s="1"/>
      <c r="N31" s="389"/>
      <c r="O31" s="384"/>
      <c r="P31" s="384"/>
      <c r="Q31" s="384"/>
      <c r="R31" s="384"/>
      <c r="S31" s="384"/>
      <c r="T31" s="384"/>
      <c r="U31" s="384"/>
      <c r="V31" s="384"/>
      <c r="W31" s="384"/>
      <c r="X31" s="385"/>
      <c r="Y31" s="1"/>
      <c r="Z31" s="389"/>
      <c r="AA31" s="384"/>
      <c r="AB31" s="384"/>
      <c r="AC31" s="384"/>
      <c r="AD31" s="384"/>
      <c r="AE31" s="384"/>
      <c r="AF31" s="384"/>
      <c r="AG31" s="384"/>
      <c r="AH31" s="384"/>
      <c r="AI31" s="384"/>
      <c r="AJ31" s="385"/>
    </row>
    <row r="32" spans="2:36" s="48" customFormat="1" ht="14.45" customHeight="1">
      <c r="B32" s="389"/>
      <c r="C32" s="384"/>
      <c r="D32" s="384"/>
      <c r="E32" s="384"/>
      <c r="F32" s="384"/>
      <c r="G32" s="384"/>
      <c r="H32" s="384"/>
      <c r="I32" s="384"/>
      <c r="J32" s="384"/>
      <c r="K32" s="384"/>
      <c r="L32" s="385"/>
      <c r="M32" s="1"/>
      <c r="N32" s="389"/>
      <c r="O32" s="384"/>
      <c r="P32" s="384"/>
      <c r="Q32" s="384"/>
      <c r="R32" s="384"/>
      <c r="S32" s="384"/>
      <c r="T32" s="384"/>
      <c r="U32" s="384"/>
      <c r="V32" s="384"/>
      <c r="W32" s="384"/>
      <c r="X32" s="385"/>
      <c r="Y32" s="1"/>
      <c r="Z32" s="389"/>
      <c r="AA32" s="384"/>
      <c r="AB32" s="384"/>
      <c r="AC32" s="384"/>
      <c r="AD32" s="384"/>
      <c r="AE32" s="384"/>
      <c r="AF32" s="384"/>
      <c r="AG32" s="384"/>
      <c r="AH32" s="384"/>
      <c r="AI32" s="384"/>
      <c r="AJ32" s="385"/>
    </row>
    <row r="33" spans="2:36" s="48" customFormat="1" ht="14.45" customHeight="1">
      <c r="B33" s="389"/>
      <c r="C33" s="384"/>
      <c r="D33" s="384"/>
      <c r="E33" s="384"/>
      <c r="F33" s="384"/>
      <c r="G33" s="384"/>
      <c r="H33" s="384"/>
      <c r="I33" s="384"/>
      <c r="J33" s="384"/>
      <c r="K33" s="384"/>
      <c r="L33" s="385"/>
      <c r="M33" s="1"/>
      <c r="N33" s="389"/>
      <c r="O33" s="384"/>
      <c r="P33" s="384"/>
      <c r="Q33" s="384"/>
      <c r="R33" s="384"/>
      <c r="S33" s="384"/>
      <c r="T33" s="384"/>
      <c r="U33" s="384"/>
      <c r="V33" s="384"/>
      <c r="W33" s="384"/>
      <c r="X33" s="385"/>
      <c r="Y33" s="1"/>
      <c r="Z33" s="389"/>
      <c r="AA33" s="384"/>
      <c r="AB33" s="384"/>
      <c r="AC33" s="384"/>
      <c r="AD33" s="384"/>
      <c r="AE33" s="384"/>
      <c r="AF33" s="384"/>
      <c r="AG33" s="384"/>
      <c r="AH33" s="384"/>
      <c r="AI33" s="384"/>
      <c r="AJ33" s="385"/>
    </row>
    <row r="34" spans="2:36" s="48" customFormat="1" ht="14.45" customHeight="1">
      <c r="B34" s="389"/>
      <c r="C34" s="384"/>
      <c r="D34" s="384"/>
      <c r="E34" s="384"/>
      <c r="F34" s="384"/>
      <c r="G34" s="384"/>
      <c r="H34" s="384"/>
      <c r="I34" s="384"/>
      <c r="J34" s="384"/>
      <c r="K34" s="384"/>
      <c r="L34" s="385"/>
      <c r="M34" s="1"/>
      <c r="N34" s="389"/>
      <c r="O34" s="384"/>
      <c r="P34" s="384"/>
      <c r="Q34" s="384"/>
      <c r="R34" s="384"/>
      <c r="S34" s="384"/>
      <c r="T34" s="384"/>
      <c r="U34" s="384"/>
      <c r="V34" s="384"/>
      <c r="W34" s="384"/>
      <c r="X34" s="385"/>
      <c r="Y34" s="1"/>
      <c r="Z34" s="389"/>
      <c r="AA34" s="384"/>
      <c r="AB34" s="384"/>
      <c r="AC34" s="384"/>
      <c r="AD34" s="384"/>
      <c r="AE34" s="384"/>
      <c r="AF34" s="384"/>
      <c r="AG34" s="384"/>
      <c r="AH34" s="384"/>
      <c r="AI34" s="384"/>
      <c r="AJ34" s="385"/>
    </row>
    <row r="35" spans="2:36" s="48" customFormat="1" ht="14.45" customHeight="1">
      <c r="B35" s="389"/>
      <c r="C35" s="384"/>
      <c r="D35" s="384"/>
      <c r="E35" s="384"/>
      <c r="F35" s="384"/>
      <c r="G35" s="384"/>
      <c r="H35" s="384"/>
      <c r="I35" s="384"/>
      <c r="J35" s="384"/>
      <c r="K35" s="384"/>
      <c r="L35" s="385"/>
      <c r="M35" s="1"/>
      <c r="N35" s="389"/>
      <c r="O35" s="384"/>
      <c r="P35" s="384"/>
      <c r="Q35" s="384"/>
      <c r="R35" s="384"/>
      <c r="S35" s="384"/>
      <c r="T35" s="384"/>
      <c r="U35" s="384"/>
      <c r="V35" s="384"/>
      <c r="W35" s="384"/>
      <c r="X35" s="385"/>
      <c r="Y35" s="1"/>
      <c r="Z35" s="389"/>
      <c r="AA35" s="384"/>
      <c r="AB35" s="384"/>
      <c r="AC35" s="384"/>
      <c r="AD35" s="384"/>
      <c r="AE35" s="384"/>
      <c r="AF35" s="384"/>
      <c r="AG35" s="384"/>
      <c r="AH35" s="384"/>
      <c r="AI35" s="384"/>
      <c r="AJ35" s="385"/>
    </row>
    <row r="36" spans="2:36" s="48" customFormat="1" ht="14.45" customHeight="1">
      <c r="B36" s="389"/>
      <c r="C36" s="384"/>
      <c r="D36" s="384"/>
      <c r="E36" s="384"/>
      <c r="F36" s="384"/>
      <c r="G36" s="384"/>
      <c r="H36" s="384"/>
      <c r="I36" s="384"/>
      <c r="J36" s="384"/>
      <c r="K36" s="384"/>
      <c r="L36" s="385"/>
      <c r="M36" s="1"/>
      <c r="N36" s="389"/>
      <c r="O36" s="384"/>
      <c r="P36" s="384"/>
      <c r="Q36" s="384"/>
      <c r="R36" s="384"/>
      <c r="S36" s="384"/>
      <c r="T36" s="384"/>
      <c r="U36" s="384"/>
      <c r="V36" s="384"/>
      <c r="W36" s="384"/>
      <c r="X36" s="385"/>
      <c r="Y36" s="1"/>
      <c r="Z36" s="389"/>
      <c r="AA36" s="384"/>
      <c r="AB36" s="384"/>
      <c r="AC36" s="384"/>
      <c r="AD36" s="384"/>
      <c r="AE36" s="384"/>
      <c r="AF36" s="384"/>
      <c r="AG36" s="384"/>
      <c r="AH36" s="384"/>
      <c r="AI36" s="384"/>
      <c r="AJ36" s="385"/>
    </row>
    <row r="37" spans="2:36" s="48" customFormat="1" ht="14.45" customHeight="1">
      <c r="B37" s="389"/>
      <c r="C37" s="384"/>
      <c r="D37" s="384"/>
      <c r="E37" s="384"/>
      <c r="F37" s="384"/>
      <c r="G37" s="384"/>
      <c r="H37" s="384"/>
      <c r="I37" s="384"/>
      <c r="J37" s="384"/>
      <c r="K37" s="384"/>
      <c r="L37" s="385"/>
      <c r="M37" s="1"/>
      <c r="N37" s="389"/>
      <c r="O37" s="384"/>
      <c r="P37" s="384"/>
      <c r="Q37" s="384"/>
      <c r="R37" s="384"/>
      <c r="S37" s="384"/>
      <c r="T37" s="384"/>
      <c r="U37" s="384"/>
      <c r="V37" s="384"/>
      <c r="W37" s="384"/>
      <c r="X37" s="385"/>
      <c r="Y37" s="1"/>
      <c r="Z37" s="389"/>
      <c r="AA37" s="384"/>
      <c r="AB37" s="384"/>
      <c r="AC37" s="384"/>
      <c r="AD37" s="384"/>
      <c r="AE37" s="384"/>
      <c r="AF37" s="384"/>
      <c r="AG37" s="384"/>
      <c r="AH37" s="384"/>
      <c r="AI37" s="384"/>
      <c r="AJ37" s="385"/>
    </row>
    <row r="38" spans="2:36" s="48" customFormat="1" ht="14.45" customHeight="1">
      <c r="B38" s="389"/>
      <c r="C38" s="384"/>
      <c r="D38" s="384"/>
      <c r="E38" s="384"/>
      <c r="F38" s="384"/>
      <c r="G38" s="384"/>
      <c r="H38" s="384"/>
      <c r="I38" s="384"/>
      <c r="J38" s="384"/>
      <c r="K38" s="384"/>
      <c r="L38" s="385"/>
      <c r="M38" s="1"/>
      <c r="N38" s="389"/>
      <c r="O38" s="384"/>
      <c r="P38" s="384"/>
      <c r="Q38" s="384"/>
      <c r="R38" s="384"/>
      <c r="S38" s="384"/>
      <c r="T38" s="384"/>
      <c r="U38" s="384"/>
      <c r="V38" s="384"/>
      <c r="W38" s="384"/>
      <c r="X38" s="385"/>
      <c r="Y38" s="1"/>
      <c r="Z38" s="389"/>
      <c r="AA38" s="384"/>
      <c r="AB38" s="384"/>
      <c r="AC38" s="384"/>
      <c r="AD38" s="384"/>
      <c r="AE38" s="384"/>
      <c r="AF38" s="384"/>
      <c r="AG38" s="384"/>
      <c r="AH38" s="384"/>
      <c r="AI38" s="384"/>
      <c r="AJ38" s="385"/>
    </row>
    <row r="39" spans="2:36" s="48" customFormat="1" ht="14.45" customHeight="1">
      <c r="B39" s="389"/>
      <c r="C39" s="384"/>
      <c r="D39" s="384"/>
      <c r="E39" s="384"/>
      <c r="F39" s="384"/>
      <c r="G39" s="384"/>
      <c r="H39" s="384"/>
      <c r="I39" s="384"/>
      <c r="J39" s="384"/>
      <c r="K39" s="384"/>
      <c r="L39" s="385"/>
      <c r="M39" s="1"/>
      <c r="N39" s="389"/>
      <c r="O39" s="384"/>
      <c r="P39" s="384"/>
      <c r="Q39" s="384"/>
      <c r="R39" s="384"/>
      <c r="S39" s="384"/>
      <c r="T39" s="384"/>
      <c r="U39" s="384"/>
      <c r="V39" s="384"/>
      <c r="W39" s="384"/>
      <c r="X39" s="385"/>
      <c r="Y39" s="1"/>
      <c r="Z39" s="389"/>
      <c r="AA39" s="384"/>
      <c r="AB39" s="384"/>
      <c r="AC39" s="384"/>
      <c r="AD39" s="384"/>
      <c r="AE39" s="384"/>
      <c r="AF39" s="384"/>
      <c r="AG39" s="384"/>
      <c r="AH39" s="384"/>
      <c r="AI39" s="384"/>
      <c r="AJ39" s="385"/>
    </row>
    <row r="40" spans="2:36" s="48" customFormat="1" ht="14.45" customHeight="1">
      <c r="B40" s="389"/>
      <c r="C40" s="384"/>
      <c r="D40" s="384"/>
      <c r="E40" s="384"/>
      <c r="F40" s="384"/>
      <c r="G40" s="384"/>
      <c r="H40" s="384"/>
      <c r="I40" s="384"/>
      <c r="J40" s="384"/>
      <c r="K40" s="384"/>
      <c r="L40" s="385"/>
      <c r="M40" s="1"/>
      <c r="N40" s="389"/>
      <c r="O40" s="384"/>
      <c r="P40" s="384"/>
      <c r="Q40" s="384"/>
      <c r="R40" s="384"/>
      <c r="S40" s="384"/>
      <c r="T40" s="384"/>
      <c r="U40" s="384"/>
      <c r="V40" s="384"/>
      <c r="W40" s="384"/>
      <c r="X40" s="385"/>
      <c r="Y40" s="1"/>
      <c r="Z40" s="389"/>
      <c r="AA40" s="384"/>
      <c r="AB40" s="384"/>
      <c r="AC40" s="384"/>
      <c r="AD40" s="384"/>
      <c r="AE40" s="384"/>
      <c r="AF40" s="384"/>
      <c r="AG40" s="384"/>
      <c r="AH40" s="384"/>
      <c r="AI40" s="384"/>
      <c r="AJ40" s="385"/>
    </row>
    <row r="41" spans="2:36" s="48" customFormat="1" ht="14.45" customHeight="1">
      <c r="B41" s="390"/>
      <c r="C41" s="386"/>
      <c r="D41" s="386"/>
      <c r="E41" s="386"/>
      <c r="F41" s="386"/>
      <c r="G41" s="386"/>
      <c r="H41" s="386"/>
      <c r="I41" s="386"/>
      <c r="J41" s="386"/>
      <c r="K41" s="386"/>
      <c r="L41" s="387"/>
      <c r="M41" s="1"/>
      <c r="N41" s="390"/>
      <c r="O41" s="386"/>
      <c r="P41" s="386"/>
      <c r="Q41" s="386"/>
      <c r="R41" s="386"/>
      <c r="S41" s="386"/>
      <c r="T41" s="386"/>
      <c r="U41" s="386"/>
      <c r="V41" s="386"/>
      <c r="W41" s="386"/>
      <c r="X41" s="387"/>
      <c r="Y41" s="1"/>
      <c r="Z41" s="390"/>
      <c r="AA41" s="386"/>
      <c r="AB41" s="386"/>
      <c r="AC41" s="386"/>
      <c r="AD41" s="386"/>
      <c r="AE41" s="386"/>
      <c r="AF41" s="386"/>
      <c r="AG41" s="386"/>
      <c r="AH41" s="386"/>
      <c r="AI41" s="386"/>
      <c r="AJ41" s="387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8" t="s">
        <v>1332</v>
      </c>
      <c r="C44" s="382" t="e" vm="4">
        <v>#VALUE!</v>
      </c>
      <c r="D44" s="382"/>
      <c r="E44" s="382"/>
      <c r="F44" s="382"/>
      <c r="G44" s="382"/>
      <c r="H44" s="382"/>
      <c r="I44" s="382"/>
      <c r="J44" s="382"/>
      <c r="K44" s="382"/>
      <c r="L44" s="383"/>
      <c r="M44" s="1"/>
      <c r="N44" s="388" t="s">
        <v>1330</v>
      </c>
      <c r="O44" s="382" t="e" vm="5">
        <v>#VALUE!</v>
      </c>
      <c r="P44" s="382"/>
      <c r="Q44" s="382"/>
      <c r="R44" s="382"/>
      <c r="S44" s="382"/>
      <c r="T44" s="382"/>
      <c r="U44" s="382"/>
      <c r="V44" s="382"/>
      <c r="W44" s="382"/>
      <c r="X44" s="383"/>
      <c r="Y44" s="1"/>
      <c r="Z44" s="388" t="s">
        <v>1579</v>
      </c>
      <c r="AA44" s="377" t="e" vm="6">
        <v>#VALUE!</v>
      </c>
      <c r="AB44" s="377"/>
      <c r="AC44" s="377"/>
      <c r="AD44" s="377"/>
      <c r="AE44" s="377"/>
      <c r="AF44" s="377"/>
      <c r="AG44" s="377"/>
      <c r="AH44" s="377"/>
      <c r="AI44" s="377"/>
      <c r="AJ44" s="378"/>
    </row>
    <row r="45" spans="2:36" s="48" customFormat="1" ht="14.45" customHeight="1">
      <c r="B45" s="389"/>
      <c r="C45" s="384"/>
      <c r="D45" s="384"/>
      <c r="E45" s="384"/>
      <c r="F45" s="384"/>
      <c r="G45" s="384"/>
      <c r="H45" s="384"/>
      <c r="I45" s="384"/>
      <c r="J45" s="384"/>
      <c r="K45" s="384"/>
      <c r="L45" s="385"/>
      <c r="M45" s="1"/>
      <c r="N45" s="389"/>
      <c r="O45" s="384"/>
      <c r="P45" s="384"/>
      <c r="Q45" s="384"/>
      <c r="R45" s="384"/>
      <c r="S45" s="384"/>
      <c r="T45" s="384"/>
      <c r="U45" s="384"/>
      <c r="V45" s="384"/>
      <c r="W45" s="384"/>
      <c r="X45" s="385"/>
      <c r="Y45" s="1"/>
      <c r="Z45" s="389"/>
      <c r="AA45" s="309"/>
      <c r="AB45" s="309"/>
      <c r="AC45" s="309"/>
      <c r="AD45" s="309"/>
      <c r="AE45" s="309"/>
      <c r="AF45" s="309"/>
      <c r="AG45" s="309"/>
      <c r="AH45" s="309"/>
      <c r="AI45" s="309"/>
      <c r="AJ45" s="379"/>
    </row>
    <row r="46" spans="2:36" s="48" customFormat="1" ht="14.45" customHeight="1">
      <c r="B46" s="389"/>
      <c r="C46" s="384"/>
      <c r="D46" s="384"/>
      <c r="E46" s="384"/>
      <c r="F46" s="384"/>
      <c r="G46" s="384"/>
      <c r="H46" s="384"/>
      <c r="I46" s="384"/>
      <c r="J46" s="384"/>
      <c r="K46" s="384"/>
      <c r="L46" s="385"/>
      <c r="M46" s="1"/>
      <c r="N46" s="389"/>
      <c r="O46" s="384"/>
      <c r="P46" s="384"/>
      <c r="Q46" s="384"/>
      <c r="R46" s="384"/>
      <c r="S46" s="384"/>
      <c r="T46" s="384"/>
      <c r="U46" s="384"/>
      <c r="V46" s="384"/>
      <c r="W46" s="384"/>
      <c r="X46" s="385"/>
      <c r="Y46" s="1"/>
      <c r="Z46" s="389"/>
      <c r="AA46" s="309"/>
      <c r="AB46" s="309"/>
      <c r="AC46" s="309"/>
      <c r="AD46" s="309"/>
      <c r="AE46" s="309"/>
      <c r="AF46" s="309"/>
      <c r="AG46" s="309"/>
      <c r="AH46" s="309"/>
      <c r="AI46" s="309"/>
      <c r="AJ46" s="379"/>
    </row>
    <row r="47" spans="2:36" s="48" customFormat="1" ht="14.45" customHeight="1">
      <c r="B47" s="389"/>
      <c r="C47" s="384"/>
      <c r="D47" s="384"/>
      <c r="E47" s="384"/>
      <c r="F47" s="384"/>
      <c r="G47" s="384"/>
      <c r="H47" s="384"/>
      <c r="I47" s="384"/>
      <c r="J47" s="384"/>
      <c r="K47" s="384"/>
      <c r="L47" s="385"/>
      <c r="M47" s="1"/>
      <c r="N47" s="389"/>
      <c r="O47" s="384"/>
      <c r="P47" s="384"/>
      <c r="Q47" s="384"/>
      <c r="R47" s="384"/>
      <c r="S47" s="384"/>
      <c r="T47" s="384"/>
      <c r="U47" s="384"/>
      <c r="V47" s="384"/>
      <c r="W47" s="384"/>
      <c r="X47" s="385"/>
      <c r="Y47" s="1"/>
      <c r="Z47" s="389"/>
      <c r="AA47" s="309"/>
      <c r="AB47" s="309"/>
      <c r="AC47" s="309"/>
      <c r="AD47" s="309"/>
      <c r="AE47" s="309"/>
      <c r="AF47" s="309"/>
      <c r="AG47" s="309"/>
      <c r="AH47" s="309"/>
      <c r="AI47" s="309"/>
      <c r="AJ47" s="379"/>
    </row>
    <row r="48" spans="2:36" s="48" customFormat="1" ht="14.45" customHeight="1">
      <c r="B48" s="389"/>
      <c r="C48" s="384"/>
      <c r="D48" s="384"/>
      <c r="E48" s="384"/>
      <c r="F48" s="384"/>
      <c r="G48" s="384"/>
      <c r="H48" s="384"/>
      <c r="I48" s="384"/>
      <c r="J48" s="384"/>
      <c r="K48" s="384"/>
      <c r="L48" s="385"/>
      <c r="M48" s="1"/>
      <c r="N48" s="389"/>
      <c r="O48" s="384"/>
      <c r="P48" s="384"/>
      <c r="Q48" s="384"/>
      <c r="R48" s="384"/>
      <c r="S48" s="384"/>
      <c r="T48" s="384"/>
      <c r="U48" s="384"/>
      <c r="V48" s="384"/>
      <c r="W48" s="384"/>
      <c r="X48" s="385"/>
      <c r="Y48" s="1"/>
      <c r="Z48" s="389"/>
      <c r="AA48" s="309"/>
      <c r="AB48" s="309"/>
      <c r="AC48" s="309"/>
      <c r="AD48" s="309"/>
      <c r="AE48" s="309"/>
      <c r="AF48" s="309"/>
      <c r="AG48" s="309"/>
      <c r="AH48" s="309"/>
      <c r="AI48" s="309"/>
      <c r="AJ48" s="379"/>
    </row>
    <row r="49" spans="2:36" s="48" customFormat="1" ht="14.45" customHeight="1">
      <c r="B49" s="389"/>
      <c r="C49" s="384"/>
      <c r="D49" s="384"/>
      <c r="E49" s="384"/>
      <c r="F49" s="384"/>
      <c r="G49" s="384"/>
      <c r="H49" s="384"/>
      <c r="I49" s="384"/>
      <c r="J49" s="384"/>
      <c r="K49" s="384"/>
      <c r="L49" s="385"/>
      <c r="M49" s="1"/>
      <c r="N49" s="389"/>
      <c r="O49" s="384"/>
      <c r="P49" s="384"/>
      <c r="Q49" s="384"/>
      <c r="R49" s="384"/>
      <c r="S49" s="384"/>
      <c r="T49" s="384"/>
      <c r="U49" s="384"/>
      <c r="V49" s="384"/>
      <c r="W49" s="384"/>
      <c r="X49" s="385"/>
      <c r="Y49" s="1"/>
      <c r="Z49" s="389"/>
      <c r="AA49" s="309"/>
      <c r="AB49" s="309"/>
      <c r="AC49" s="309"/>
      <c r="AD49" s="309"/>
      <c r="AE49" s="309"/>
      <c r="AF49" s="309"/>
      <c r="AG49" s="309"/>
      <c r="AH49" s="309"/>
      <c r="AI49" s="309"/>
      <c r="AJ49" s="379"/>
    </row>
    <row r="50" spans="2:36" s="48" customFormat="1" ht="14.45" customHeight="1">
      <c r="B50" s="389"/>
      <c r="C50" s="384"/>
      <c r="D50" s="384"/>
      <c r="E50" s="384"/>
      <c r="F50" s="384"/>
      <c r="G50" s="384"/>
      <c r="H50" s="384"/>
      <c r="I50" s="384"/>
      <c r="J50" s="384"/>
      <c r="K50" s="384"/>
      <c r="L50" s="385"/>
      <c r="M50" s="1"/>
      <c r="N50" s="389"/>
      <c r="O50" s="384"/>
      <c r="P50" s="384"/>
      <c r="Q50" s="384"/>
      <c r="R50" s="384"/>
      <c r="S50" s="384"/>
      <c r="T50" s="384"/>
      <c r="U50" s="384"/>
      <c r="V50" s="384"/>
      <c r="W50" s="384"/>
      <c r="X50" s="385"/>
      <c r="Y50" s="1"/>
      <c r="Z50" s="389"/>
      <c r="AA50" s="309"/>
      <c r="AB50" s="309"/>
      <c r="AC50" s="309"/>
      <c r="AD50" s="309"/>
      <c r="AE50" s="309"/>
      <c r="AF50" s="309"/>
      <c r="AG50" s="309"/>
      <c r="AH50" s="309"/>
      <c r="AI50" s="309"/>
      <c r="AJ50" s="379"/>
    </row>
    <row r="51" spans="2:36" s="48" customFormat="1" ht="14.45" customHeight="1">
      <c r="B51" s="389"/>
      <c r="C51" s="384"/>
      <c r="D51" s="384"/>
      <c r="E51" s="384"/>
      <c r="F51" s="384"/>
      <c r="G51" s="384"/>
      <c r="H51" s="384"/>
      <c r="I51" s="384"/>
      <c r="J51" s="384"/>
      <c r="K51" s="384"/>
      <c r="L51" s="385"/>
      <c r="M51" s="1"/>
      <c r="N51" s="389"/>
      <c r="O51" s="384"/>
      <c r="P51" s="384"/>
      <c r="Q51" s="384"/>
      <c r="R51" s="384"/>
      <c r="S51" s="384"/>
      <c r="T51" s="384"/>
      <c r="U51" s="384"/>
      <c r="V51" s="384"/>
      <c r="W51" s="384"/>
      <c r="X51" s="385"/>
      <c r="Y51" s="1"/>
      <c r="Z51" s="389"/>
      <c r="AA51" s="309"/>
      <c r="AB51" s="309"/>
      <c r="AC51" s="309"/>
      <c r="AD51" s="309"/>
      <c r="AE51" s="309"/>
      <c r="AF51" s="309"/>
      <c r="AG51" s="309"/>
      <c r="AH51" s="309"/>
      <c r="AI51" s="309"/>
      <c r="AJ51" s="379"/>
    </row>
    <row r="52" spans="2:36" s="48" customFormat="1" ht="14.45" customHeight="1">
      <c r="B52" s="389"/>
      <c r="C52" s="384"/>
      <c r="D52" s="384"/>
      <c r="E52" s="384"/>
      <c r="F52" s="384"/>
      <c r="G52" s="384"/>
      <c r="H52" s="384"/>
      <c r="I52" s="384"/>
      <c r="J52" s="384"/>
      <c r="K52" s="384"/>
      <c r="L52" s="385"/>
      <c r="M52" s="1"/>
      <c r="N52" s="389"/>
      <c r="O52" s="384"/>
      <c r="P52" s="384"/>
      <c r="Q52" s="384"/>
      <c r="R52" s="384"/>
      <c r="S52" s="384"/>
      <c r="T52" s="384"/>
      <c r="U52" s="384"/>
      <c r="V52" s="384"/>
      <c r="W52" s="384"/>
      <c r="X52" s="385"/>
      <c r="Y52" s="1"/>
      <c r="Z52" s="389"/>
      <c r="AA52" s="309"/>
      <c r="AB52" s="309"/>
      <c r="AC52" s="309"/>
      <c r="AD52" s="309"/>
      <c r="AE52" s="309"/>
      <c r="AF52" s="309"/>
      <c r="AG52" s="309"/>
      <c r="AH52" s="309"/>
      <c r="AI52" s="309"/>
      <c r="AJ52" s="379"/>
    </row>
    <row r="53" spans="2:36" s="48" customFormat="1" ht="14.45" customHeight="1">
      <c r="B53" s="389"/>
      <c r="C53" s="384"/>
      <c r="D53" s="384"/>
      <c r="E53" s="384"/>
      <c r="F53" s="384"/>
      <c r="G53" s="384"/>
      <c r="H53" s="384"/>
      <c r="I53" s="384"/>
      <c r="J53" s="384"/>
      <c r="K53" s="384"/>
      <c r="L53" s="385"/>
      <c r="M53" s="1"/>
      <c r="N53" s="389"/>
      <c r="O53" s="384"/>
      <c r="P53" s="384"/>
      <c r="Q53" s="384"/>
      <c r="R53" s="384"/>
      <c r="S53" s="384"/>
      <c r="T53" s="384"/>
      <c r="U53" s="384"/>
      <c r="V53" s="384"/>
      <c r="W53" s="384"/>
      <c r="X53" s="385"/>
      <c r="Y53" s="1"/>
      <c r="Z53" s="389"/>
      <c r="AA53" s="309"/>
      <c r="AB53" s="309"/>
      <c r="AC53" s="309"/>
      <c r="AD53" s="309"/>
      <c r="AE53" s="309"/>
      <c r="AF53" s="309"/>
      <c r="AG53" s="309"/>
      <c r="AH53" s="309"/>
      <c r="AI53" s="309"/>
      <c r="AJ53" s="379"/>
    </row>
    <row r="54" spans="2:36" s="48" customFormat="1" ht="14.45" customHeight="1">
      <c r="B54" s="389"/>
      <c r="C54" s="384"/>
      <c r="D54" s="384"/>
      <c r="E54" s="384"/>
      <c r="F54" s="384"/>
      <c r="G54" s="384"/>
      <c r="H54" s="384"/>
      <c r="I54" s="384"/>
      <c r="J54" s="384"/>
      <c r="K54" s="384"/>
      <c r="L54" s="385"/>
      <c r="M54" s="1"/>
      <c r="N54" s="389"/>
      <c r="O54" s="384"/>
      <c r="P54" s="384"/>
      <c r="Q54" s="384"/>
      <c r="R54" s="384"/>
      <c r="S54" s="384"/>
      <c r="T54" s="384"/>
      <c r="U54" s="384"/>
      <c r="V54" s="384"/>
      <c r="W54" s="384"/>
      <c r="X54" s="385"/>
      <c r="Y54" s="1"/>
      <c r="Z54" s="389"/>
      <c r="AA54" s="309"/>
      <c r="AB54" s="309"/>
      <c r="AC54" s="309"/>
      <c r="AD54" s="309"/>
      <c r="AE54" s="309"/>
      <c r="AF54" s="309"/>
      <c r="AG54" s="309"/>
      <c r="AH54" s="309"/>
      <c r="AI54" s="309"/>
      <c r="AJ54" s="379"/>
    </row>
    <row r="55" spans="2:36" ht="14.45" customHeight="1">
      <c r="B55" s="389"/>
      <c r="C55" s="384"/>
      <c r="D55" s="384"/>
      <c r="E55" s="384"/>
      <c r="F55" s="384"/>
      <c r="G55" s="384"/>
      <c r="H55" s="384"/>
      <c r="I55" s="384"/>
      <c r="J55" s="384"/>
      <c r="K55" s="384"/>
      <c r="L55" s="385"/>
      <c r="N55" s="389"/>
      <c r="O55" s="384"/>
      <c r="P55" s="384"/>
      <c r="Q55" s="384"/>
      <c r="R55" s="384"/>
      <c r="S55" s="384"/>
      <c r="T55" s="384"/>
      <c r="U55" s="384"/>
      <c r="V55" s="384"/>
      <c r="W55" s="384"/>
      <c r="X55" s="385"/>
      <c r="Z55" s="389"/>
      <c r="AA55" s="309"/>
      <c r="AB55" s="309"/>
      <c r="AC55" s="309"/>
      <c r="AD55" s="309"/>
      <c r="AE55" s="309"/>
      <c r="AF55" s="309"/>
      <c r="AG55" s="309"/>
      <c r="AH55" s="309"/>
      <c r="AI55" s="309"/>
      <c r="AJ55" s="379"/>
    </row>
    <row r="56" spans="2:36" ht="14.45" customHeight="1">
      <c r="B56" s="389"/>
      <c r="C56" s="384"/>
      <c r="D56" s="384"/>
      <c r="E56" s="384"/>
      <c r="F56" s="384"/>
      <c r="G56" s="384"/>
      <c r="H56" s="384"/>
      <c r="I56" s="384"/>
      <c r="J56" s="384"/>
      <c r="K56" s="384"/>
      <c r="L56" s="385"/>
      <c r="N56" s="389"/>
      <c r="O56" s="384"/>
      <c r="P56" s="384"/>
      <c r="Q56" s="384"/>
      <c r="R56" s="384"/>
      <c r="S56" s="384"/>
      <c r="T56" s="384"/>
      <c r="U56" s="384"/>
      <c r="V56" s="384"/>
      <c r="W56" s="384"/>
      <c r="X56" s="385"/>
      <c r="Z56" s="389"/>
      <c r="AA56" s="309"/>
      <c r="AB56" s="309"/>
      <c r="AC56" s="309"/>
      <c r="AD56" s="309"/>
      <c r="AE56" s="309"/>
      <c r="AF56" s="309"/>
      <c r="AG56" s="309"/>
      <c r="AH56" s="309"/>
      <c r="AI56" s="309"/>
      <c r="AJ56" s="379"/>
    </row>
    <row r="57" spans="2:36" ht="14.45" customHeight="1">
      <c r="B57" s="389"/>
      <c r="C57" s="384"/>
      <c r="D57" s="384"/>
      <c r="E57" s="384"/>
      <c r="F57" s="384"/>
      <c r="G57" s="384"/>
      <c r="H57" s="384"/>
      <c r="I57" s="384"/>
      <c r="J57" s="384"/>
      <c r="K57" s="384"/>
      <c r="L57" s="385"/>
      <c r="N57" s="389"/>
      <c r="O57" s="384"/>
      <c r="P57" s="384"/>
      <c r="Q57" s="384"/>
      <c r="R57" s="384"/>
      <c r="S57" s="384"/>
      <c r="T57" s="384"/>
      <c r="U57" s="384"/>
      <c r="V57" s="384"/>
      <c r="W57" s="384"/>
      <c r="X57" s="385"/>
      <c r="Z57" s="389"/>
      <c r="AA57" s="309"/>
      <c r="AB57" s="309"/>
      <c r="AC57" s="309"/>
      <c r="AD57" s="309"/>
      <c r="AE57" s="309"/>
      <c r="AF57" s="309"/>
      <c r="AG57" s="309"/>
      <c r="AH57" s="309"/>
      <c r="AI57" s="309"/>
      <c r="AJ57" s="379"/>
    </row>
    <row r="58" spans="2:36" ht="14.45" customHeight="1">
      <c r="B58" s="389"/>
      <c r="C58" s="384"/>
      <c r="D58" s="384"/>
      <c r="E58" s="384"/>
      <c r="F58" s="384"/>
      <c r="G58" s="384"/>
      <c r="H58" s="384"/>
      <c r="I58" s="384"/>
      <c r="J58" s="384"/>
      <c r="K58" s="384"/>
      <c r="L58" s="385"/>
      <c r="N58" s="389"/>
      <c r="O58" s="384"/>
      <c r="P58" s="384"/>
      <c r="Q58" s="384"/>
      <c r="R58" s="384"/>
      <c r="S58" s="384"/>
      <c r="T58" s="384"/>
      <c r="U58" s="384"/>
      <c r="V58" s="384"/>
      <c r="W58" s="384"/>
      <c r="X58" s="385"/>
      <c r="Z58" s="389"/>
      <c r="AA58" s="309"/>
      <c r="AB58" s="309"/>
      <c r="AC58" s="309"/>
      <c r="AD58" s="309"/>
      <c r="AE58" s="309"/>
      <c r="AF58" s="309"/>
      <c r="AG58" s="309"/>
      <c r="AH58" s="309"/>
      <c r="AI58" s="309"/>
      <c r="AJ58" s="379"/>
    </row>
    <row r="59" spans="2:36" ht="14.45" customHeight="1">
      <c r="B59" s="389"/>
      <c r="C59" s="384"/>
      <c r="D59" s="384"/>
      <c r="E59" s="384"/>
      <c r="F59" s="384"/>
      <c r="G59" s="384"/>
      <c r="H59" s="384"/>
      <c r="I59" s="384"/>
      <c r="J59" s="384"/>
      <c r="K59" s="384"/>
      <c r="L59" s="385"/>
      <c r="N59" s="389"/>
      <c r="O59" s="384"/>
      <c r="P59" s="384"/>
      <c r="Q59" s="384"/>
      <c r="R59" s="384"/>
      <c r="S59" s="384"/>
      <c r="T59" s="384"/>
      <c r="U59" s="384"/>
      <c r="V59" s="384"/>
      <c r="W59" s="384"/>
      <c r="X59" s="385"/>
      <c r="Z59" s="389"/>
      <c r="AA59" s="309"/>
      <c r="AB59" s="309"/>
      <c r="AC59" s="309"/>
      <c r="AD59" s="309"/>
      <c r="AE59" s="309"/>
      <c r="AF59" s="309"/>
      <c r="AG59" s="309"/>
      <c r="AH59" s="309"/>
      <c r="AI59" s="309"/>
      <c r="AJ59" s="379"/>
    </row>
    <row r="60" spans="2:36" ht="14.45" customHeight="1">
      <c r="B60" s="389"/>
      <c r="C60" s="384"/>
      <c r="D60" s="384"/>
      <c r="E60" s="384"/>
      <c r="F60" s="384"/>
      <c r="G60" s="384"/>
      <c r="H60" s="384"/>
      <c r="I60" s="384"/>
      <c r="J60" s="384"/>
      <c r="K60" s="384"/>
      <c r="L60" s="385"/>
      <c r="N60" s="389"/>
      <c r="O60" s="384"/>
      <c r="P60" s="384"/>
      <c r="Q60" s="384"/>
      <c r="R60" s="384"/>
      <c r="S60" s="384"/>
      <c r="T60" s="384"/>
      <c r="U60" s="384"/>
      <c r="V60" s="384"/>
      <c r="W60" s="384"/>
      <c r="X60" s="385"/>
      <c r="Z60" s="389"/>
      <c r="AA60" s="309"/>
      <c r="AB60" s="309"/>
      <c r="AC60" s="309"/>
      <c r="AD60" s="309"/>
      <c r="AE60" s="309"/>
      <c r="AF60" s="309"/>
      <c r="AG60" s="309"/>
      <c r="AH60" s="309"/>
      <c r="AI60" s="309"/>
      <c r="AJ60" s="379"/>
    </row>
    <row r="61" spans="2:36" ht="14.45" customHeight="1">
      <c r="B61" s="389"/>
      <c r="C61" s="384"/>
      <c r="D61" s="384"/>
      <c r="E61" s="384"/>
      <c r="F61" s="384"/>
      <c r="G61" s="384"/>
      <c r="H61" s="384"/>
      <c r="I61" s="384"/>
      <c r="J61" s="384"/>
      <c r="K61" s="384"/>
      <c r="L61" s="385"/>
      <c r="N61" s="389"/>
      <c r="O61" s="384"/>
      <c r="P61" s="384"/>
      <c r="Q61" s="384"/>
      <c r="R61" s="384"/>
      <c r="S61" s="384"/>
      <c r="T61" s="384"/>
      <c r="U61" s="384"/>
      <c r="V61" s="384"/>
      <c r="W61" s="384"/>
      <c r="X61" s="385"/>
      <c r="Z61" s="389"/>
      <c r="AA61" s="309"/>
      <c r="AB61" s="309"/>
      <c r="AC61" s="309"/>
      <c r="AD61" s="309"/>
      <c r="AE61" s="309"/>
      <c r="AF61" s="309"/>
      <c r="AG61" s="309"/>
      <c r="AH61" s="309"/>
      <c r="AI61" s="309"/>
      <c r="AJ61" s="379"/>
    </row>
    <row r="62" spans="2:36" ht="14.45" customHeight="1">
      <c r="B62" s="389"/>
      <c r="C62" s="384"/>
      <c r="D62" s="384"/>
      <c r="E62" s="384"/>
      <c r="F62" s="384"/>
      <c r="G62" s="384"/>
      <c r="H62" s="384"/>
      <c r="I62" s="384"/>
      <c r="J62" s="384"/>
      <c r="K62" s="384"/>
      <c r="L62" s="385"/>
      <c r="N62" s="389"/>
      <c r="O62" s="384"/>
      <c r="P62" s="384"/>
      <c r="Q62" s="384"/>
      <c r="R62" s="384"/>
      <c r="S62" s="384"/>
      <c r="T62" s="384"/>
      <c r="U62" s="384"/>
      <c r="V62" s="384"/>
      <c r="W62" s="384"/>
      <c r="X62" s="385"/>
      <c r="Z62" s="389"/>
      <c r="AA62" s="309"/>
      <c r="AB62" s="309"/>
      <c r="AC62" s="309"/>
      <c r="AD62" s="309"/>
      <c r="AE62" s="309"/>
      <c r="AF62" s="309"/>
      <c r="AG62" s="309"/>
      <c r="AH62" s="309"/>
      <c r="AI62" s="309"/>
      <c r="AJ62" s="379"/>
    </row>
    <row r="63" spans="2:36" ht="14.45" customHeight="1">
      <c r="B63" s="389"/>
      <c r="C63" s="384"/>
      <c r="D63" s="384"/>
      <c r="E63" s="384"/>
      <c r="F63" s="384"/>
      <c r="G63" s="384"/>
      <c r="H63" s="384"/>
      <c r="I63" s="384"/>
      <c r="J63" s="384"/>
      <c r="K63" s="384"/>
      <c r="L63" s="385"/>
      <c r="N63" s="389"/>
      <c r="O63" s="384"/>
      <c r="P63" s="384"/>
      <c r="Q63" s="384"/>
      <c r="R63" s="384"/>
      <c r="S63" s="384"/>
      <c r="T63" s="384"/>
      <c r="U63" s="384"/>
      <c r="V63" s="384"/>
      <c r="W63" s="384"/>
      <c r="X63" s="385"/>
      <c r="Z63" s="389"/>
      <c r="AA63" s="309"/>
      <c r="AB63" s="309"/>
      <c r="AC63" s="309"/>
      <c r="AD63" s="309"/>
      <c r="AE63" s="309"/>
      <c r="AF63" s="309"/>
      <c r="AG63" s="309"/>
      <c r="AH63" s="309"/>
      <c r="AI63" s="309"/>
      <c r="AJ63" s="379"/>
    </row>
    <row r="64" spans="2:36" ht="14.45" customHeight="1">
      <c r="B64" s="389"/>
      <c r="C64" s="384"/>
      <c r="D64" s="384"/>
      <c r="E64" s="384"/>
      <c r="F64" s="384"/>
      <c r="G64" s="384"/>
      <c r="H64" s="384"/>
      <c r="I64" s="384"/>
      <c r="J64" s="384"/>
      <c r="K64" s="384"/>
      <c r="L64" s="385"/>
      <c r="N64" s="389"/>
      <c r="O64" s="384"/>
      <c r="P64" s="384"/>
      <c r="Q64" s="384"/>
      <c r="R64" s="384"/>
      <c r="S64" s="384"/>
      <c r="T64" s="384"/>
      <c r="U64" s="384"/>
      <c r="V64" s="384"/>
      <c r="W64" s="384"/>
      <c r="X64" s="385"/>
      <c r="Z64" s="389"/>
      <c r="AA64" s="309"/>
      <c r="AB64" s="309"/>
      <c r="AC64" s="309"/>
      <c r="AD64" s="309"/>
      <c r="AE64" s="309"/>
      <c r="AF64" s="309"/>
      <c r="AG64" s="309"/>
      <c r="AH64" s="309"/>
      <c r="AI64" s="309"/>
      <c r="AJ64" s="379"/>
    </row>
    <row r="65" spans="2:36" ht="14.45" customHeight="1">
      <c r="B65" s="389"/>
      <c r="C65" s="384"/>
      <c r="D65" s="384"/>
      <c r="E65" s="384"/>
      <c r="F65" s="384"/>
      <c r="G65" s="384"/>
      <c r="H65" s="384"/>
      <c r="I65" s="384"/>
      <c r="J65" s="384"/>
      <c r="K65" s="384"/>
      <c r="L65" s="385"/>
      <c r="N65" s="389"/>
      <c r="O65" s="384"/>
      <c r="P65" s="384"/>
      <c r="Q65" s="384"/>
      <c r="R65" s="384"/>
      <c r="S65" s="384"/>
      <c r="T65" s="384"/>
      <c r="U65" s="384"/>
      <c r="V65" s="384"/>
      <c r="W65" s="384"/>
      <c r="X65" s="385"/>
      <c r="Z65" s="389"/>
      <c r="AA65" s="309"/>
      <c r="AB65" s="309"/>
      <c r="AC65" s="309"/>
      <c r="AD65" s="309"/>
      <c r="AE65" s="309"/>
      <c r="AF65" s="309"/>
      <c r="AG65" s="309"/>
      <c r="AH65" s="309"/>
      <c r="AI65" s="309"/>
      <c r="AJ65" s="379"/>
    </row>
    <row r="66" spans="2:36" ht="14.45" customHeight="1">
      <c r="B66" s="389"/>
      <c r="C66" s="384"/>
      <c r="D66" s="384"/>
      <c r="E66" s="384"/>
      <c r="F66" s="384"/>
      <c r="G66" s="384"/>
      <c r="H66" s="384"/>
      <c r="I66" s="384"/>
      <c r="J66" s="384"/>
      <c r="K66" s="384"/>
      <c r="L66" s="385"/>
      <c r="N66" s="389"/>
      <c r="O66" s="384"/>
      <c r="P66" s="384"/>
      <c r="Q66" s="384"/>
      <c r="R66" s="384"/>
      <c r="S66" s="384"/>
      <c r="T66" s="384"/>
      <c r="U66" s="384"/>
      <c r="V66" s="384"/>
      <c r="W66" s="384"/>
      <c r="X66" s="385"/>
      <c r="Z66" s="389"/>
      <c r="AA66" s="309"/>
      <c r="AB66" s="309"/>
      <c r="AC66" s="309"/>
      <c r="AD66" s="309"/>
      <c r="AE66" s="309"/>
      <c r="AF66" s="309"/>
      <c r="AG66" s="309"/>
      <c r="AH66" s="309"/>
      <c r="AI66" s="309"/>
      <c r="AJ66" s="379"/>
    </row>
    <row r="67" spans="2:36" ht="14.45" customHeight="1">
      <c r="B67" s="389"/>
      <c r="C67" s="384"/>
      <c r="D67" s="384"/>
      <c r="E67" s="384"/>
      <c r="F67" s="384"/>
      <c r="G67" s="384"/>
      <c r="H67" s="384"/>
      <c r="I67" s="384"/>
      <c r="J67" s="384"/>
      <c r="K67" s="384"/>
      <c r="L67" s="385"/>
      <c r="N67" s="389"/>
      <c r="O67" s="384"/>
      <c r="P67" s="384"/>
      <c r="Q67" s="384"/>
      <c r="R67" s="384"/>
      <c r="S67" s="384"/>
      <c r="T67" s="384"/>
      <c r="U67" s="384"/>
      <c r="V67" s="384"/>
      <c r="W67" s="384"/>
      <c r="X67" s="385"/>
      <c r="Z67" s="389"/>
      <c r="AA67" s="309"/>
      <c r="AB67" s="309"/>
      <c r="AC67" s="309"/>
      <c r="AD67" s="309"/>
      <c r="AE67" s="309"/>
      <c r="AF67" s="309"/>
      <c r="AG67" s="309"/>
      <c r="AH67" s="309"/>
      <c r="AI67" s="309"/>
      <c r="AJ67" s="379"/>
    </row>
    <row r="68" spans="2:36" ht="14.45" customHeight="1">
      <c r="B68" s="389"/>
      <c r="C68" s="384"/>
      <c r="D68" s="384"/>
      <c r="E68" s="384"/>
      <c r="F68" s="384"/>
      <c r="G68" s="384"/>
      <c r="H68" s="384"/>
      <c r="I68" s="384"/>
      <c r="J68" s="384"/>
      <c r="K68" s="384"/>
      <c r="L68" s="385"/>
      <c r="N68" s="389"/>
      <c r="O68" s="384"/>
      <c r="P68" s="384"/>
      <c r="Q68" s="384"/>
      <c r="R68" s="384"/>
      <c r="S68" s="384"/>
      <c r="T68" s="384"/>
      <c r="U68" s="384"/>
      <c r="V68" s="384"/>
      <c r="W68" s="384"/>
      <c r="X68" s="385"/>
      <c r="Z68" s="389"/>
      <c r="AA68" s="309"/>
      <c r="AB68" s="309"/>
      <c r="AC68" s="309"/>
      <c r="AD68" s="309"/>
      <c r="AE68" s="309"/>
      <c r="AF68" s="309"/>
      <c r="AG68" s="309"/>
      <c r="AH68" s="309"/>
      <c r="AI68" s="309"/>
      <c r="AJ68" s="379"/>
    </row>
    <row r="69" spans="2:36" ht="14.45" customHeight="1">
      <c r="B69" s="389"/>
      <c r="C69" s="384"/>
      <c r="D69" s="384"/>
      <c r="E69" s="384"/>
      <c r="F69" s="384"/>
      <c r="G69" s="384"/>
      <c r="H69" s="384"/>
      <c r="I69" s="384"/>
      <c r="J69" s="384"/>
      <c r="K69" s="384"/>
      <c r="L69" s="385"/>
      <c r="N69" s="389"/>
      <c r="O69" s="384"/>
      <c r="P69" s="384"/>
      <c r="Q69" s="384"/>
      <c r="R69" s="384"/>
      <c r="S69" s="384"/>
      <c r="T69" s="384"/>
      <c r="U69" s="384"/>
      <c r="V69" s="384"/>
      <c r="W69" s="384"/>
      <c r="X69" s="385"/>
      <c r="Z69" s="389"/>
      <c r="AA69" s="309"/>
      <c r="AB69" s="309"/>
      <c r="AC69" s="309"/>
      <c r="AD69" s="309"/>
      <c r="AE69" s="309"/>
      <c r="AF69" s="309"/>
      <c r="AG69" s="309"/>
      <c r="AH69" s="309"/>
      <c r="AI69" s="309"/>
      <c r="AJ69" s="379"/>
    </row>
    <row r="70" spans="2:36" ht="14.45" customHeight="1">
      <c r="B70" s="389"/>
      <c r="C70" s="384"/>
      <c r="D70" s="384"/>
      <c r="E70" s="384"/>
      <c r="F70" s="384"/>
      <c r="G70" s="384"/>
      <c r="H70" s="384"/>
      <c r="I70" s="384"/>
      <c r="J70" s="384"/>
      <c r="K70" s="384"/>
      <c r="L70" s="385"/>
      <c r="N70" s="389"/>
      <c r="O70" s="384"/>
      <c r="P70" s="384"/>
      <c r="Q70" s="384"/>
      <c r="R70" s="384"/>
      <c r="S70" s="384"/>
      <c r="T70" s="384"/>
      <c r="U70" s="384"/>
      <c r="V70" s="384"/>
      <c r="W70" s="384"/>
      <c r="X70" s="385"/>
      <c r="Z70" s="389"/>
      <c r="AA70" s="309"/>
      <c r="AB70" s="309"/>
      <c r="AC70" s="309"/>
      <c r="AD70" s="309"/>
      <c r="AE70" s="309"/>
      <c r="AF70" s="309"/>
      <c r="AG70" s="309"/>
      <c r="AH70" s="309"/>
      <c r="AI70" s="309"/>
      <c r="AJ70" s="379"/>
    </row>
    <row r="71" spans="2:36" ht="14.45" customHeight="1">
      <c r="B71" s="389"/>
      <c r="C71" s="384"/>
      <c r="D71" s="384"/>
      <c r="E71" s="384"/>
      <c r="F71" s="384"/>
      <c r="G71" s="384"/>
      <c r="H71" s="384"/>
      <c r="I71" s="384"/>
      <c r="J71" s="384"/>
      <c r="K71" s="384"/>
      <c r="L71" s="385"/>
      <c r="N71" s="389"/>
      <c r="O71" s="384"/>
      <c r="P71" s="384"/>
      <c r="Q71" s="384"/>
      <c r="R71" s="384"/>
      <c r="S71" s="384"/>
      <c r="T71" s="384"/>
      <c r="U71" s="384"/>
      <c r="V71" s="384"/>
      <c r="W71" s="384"/>
      <c r="X71" s="385"/>
      <c r="Z71" s="389"/>
      <c r="AA71" s="309"/>
      <c r="AB71" s="309"/>
      <c r="AC71" s="309"/>
      <c r="AD71" s="309"/>
      <c r="AE71" s="309"/>
      <c r="AF71" s="309"/>
      <c r="AG71" s="309"/>
      <c r="AH71" s="309"/>
      <c r="AI71" s="309"/>
      <c r="AJ71" s="379"/>
    </row>
    <row r="72" spans="2:36" ht="14.45" customHeight="1">
      <c r="B72" s="389"/>
      <c r="C72" s="384"/>
      <c r="D72" s="384"/>
      <c r="E72" s="384"/>
      <c r="F72" s="384"/>
      <c r="G72" s="384"/>
      <c r="H72" s="384"/>
      <c r="I72" s="384"/>
      <c r="J72" s="384"/>
      <c r="K72" s="384"/>
      <c r="L72" s="385"/>
      <c r="N72" s="389"/>
      <c r="O72" s="384"/>
      <c r="P72" s="384"/>
      <c r="Q72" s="384"/>
      <c r="R72" s="384"/>
      <c r="S72" s="384"/>
      <c r="T72" s="384"/>
      <c r="U72" s="384"/>
      <c r="V72" s="384"/>
      <c r="W72" s="384"/>
      <c r="X72" s="385"/>
      <c r="Z72" s="389"/>
      <c r="AA72" s="309"/>
      <c r="AB72" s="309"/>
      <c r="AC72" s="309"/>
      <c r="AD72" s="309"/>
      <c r="AE72" s="309"/>
      <c r="AF72" s="309"/>
      <c r="AG72" s="309"/>
      <c r="AH72" s="309"/>
      <c r="AI72" s="309"/>
      <c r="AJ72" s="379"/>
    </row>
    <row r="73" spans="2:36" ht="14.45" customHeight="1">
      <c r="B73" s="390"/>
      <c r="C73" s="386"/>
      <c r="D73" s="386"/>
      <c r="E73" s="386"/>
      <c r="F73" s="386"/>
      <c r="G73" s="386"/>
      <c r="H73" s="386"/>
      <c r="I73" s="386"/>
      <c r="J73" s="386"/>
      <c r="K73" s="386"/>
      <c r="L73" s="387"/>
      <c r="N73" s="390"/>
      <c r="O73" s="386"/>
      <c r="P73" s="386"/>
      <c r="Q73" s="386"/>
      <c r="R73" s="386"/>
      <c r="S73" s="386"/>
      <c r="T73" s="386"/>
      <c r="U73" s="386"/>
      <c r="V73" s="386"/>
      <c r="W73" s="386"/>
      <c r="X73" s="387"/>
      <c r="Z73" s="39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1"/>
    </row>
    <row r="74" spans="2:36" ht="14.45" customHeight="1"/>
    <row r="75" spans="2:36" ht="14.45" customHeight="1"/>
    <row r="76" spans="2:36" ht="14.45" customHeight="1">
      <c r="B76" s="388" t="s">
        <v>1479</v>
      </c>
      <c r="C76" s="382" t="e" vm="7">
        <v>#VALUE!</v>
      </c>
      <c r="D76" s="382"/>
      <c r="E76" s="382"/>
      <c r="F76" s="382"/>
      <c r="G76" s="382"/>
      <c r="H76" s="382"/>
      <c r="I76" s="382"/>
      <c r="J76" s="382"/>
      <c r="K76" s="382"/>
      <c r="L76" s="383"/>
      <c r="N76" s="388" t="s">
        <v>1532</v>
      </c>
      <c r="O76" s="377" t="e" vm="8">
        <v>#VALUE!</v>
      </c>
      <c r="P76" s="377"/>
      <c r="Q76" s="377"/>
      <c r="R76" s="377"/>
      <c r="S76" s="377"/>
      <c r="T76" s="377"/>
      <c r="U76" s="377"/>
      <c r="V76" s="377"/>
      <c r="W76" s="377"/>
      <c r="X76" s="378"/>
      <c r="Z76" s="388" t="s">
        <v>1328</v>
      </c>
      <c r="AA76" s="377" t="e" vm="9">
        <v>#VALUE!</v>
      </c>
      <c r="AB76" s="377"/>
      <c r="AC76" s="377"/>
      <c r="AD76" s="377"/>
      <c r="AE76" s="377"/>
      <c r="AF76" s="377"/>
      <c r="AG76" s="377"/>
      <c r="AH76" s="377"/>
      <c r="AI76" s="377"/>
      <c r="AJ76" s="378"/>
    </row>
    <row r="77" spans="2:36" ht="14.45" customHeight="1">
      <c r="B77" s="389"/>
      <c r="C77" s="384"/>
      <c r="D77" s="384"/>
      <c r="E77" s="384"/>
      <c r="F77" s="384"/>
      <c r="G77" s="384"/>
      <c r="H77" s="384"/>
      <c r="I77" s="384"/>
      <c r="J77" s="384"/>
      <c r="K77" s="384"/>
      <c r="L77" s="385"/>
      <c r="N77" s="389"/>
      <c r="O77" s="309"/>
      <c r="P77" s="309"/>
      <c r="Q77" s="309"/>
      <c r="R77" s="309"/>
      <c r="S77" s="309"/>
      <c r="T77" s="309"/>
      <c r="U77" s="309"/>
      <c r="V77" s="309"/>
      <c r="W77" s="309"/>
      <c r="X77" s="379"/>
      <c r="Z77" s="389"/>
      <c r="AA77" s="309"/>
      <c r="AB77" s="309"/>
      <c r="AC77" s="309"/>
      <c r="AD77" s="309"/>
      <c r="AE77" s="309"/>
      <c r="AF77" s="309"/>
      <c r="AG77" s="309"/>
      <c r="AH77" s="309"/>
      <c r="AI77" s="309"/>
      <c r="AJ77" s="379"/>
    </row>
    <row r="78" spans="2:36" ht="14.45" customHeight="1">
      <c r="B78" s="389"/>
      <c r="C78" s="384"/>
      <c r="D78" s="384"/>
      <c r="E78" s="384"/>
      <c r="F78" s="384"/>
      <c r="G78" s="384"/>
      <c r="H78" s="384"/>
      <c r="I78" s="384"/>
      <c r="J78" s="384"/>
      <c r="K78" s="384"/>
      <c r="L78" s="385"/>
      <c r="N78" s="389"/>
      <c r="O78" s="309"/>
      <c r="P78" s="309"/>
      <c r="Q78" s="309"/>
      <c r="R78" s="309"/>
      <c r="S78" s="309"/>
      <c r="T78" s="309"/>
      <c r="U78" s="309"/>
      <c r="V78" s="309"/>
      <c r="W78" s="309"/>
      <c r="X78" s="379"/>
      <c r="Z78" s="389"/>
      <c r="AA78" s="309"/>
      <c r="AB78" s="309"/>
      <c r="AC78" s="309"/>
      <c r="AD78" s="309"/>
      <c r="AE78" s="309"/>
      <c r="AF78" s="309"/>
      <c r="AG78" s="309"/>
      <c r="AH78" s="309"/>
      <c r="AI78" s="309"/>
      <c r="AJ78" s="379"/>
    </row>
    <row r="79" spans="2:36" ht="14.45" customHeight="1">
      <c r="B79" s="389"/>
      <c r="C79" s="384"/>
      <c r="D79" s="384"/>
      <c r="E79" s="384"/>
      <c r="F79" s="384"/>
      <c r="G79" s="384"/>
      <c r="H79" s="384"/>
      <c r="I79" s="384"/>
      <c r="J79" s="384"/>
      <c r="K79" s="384"/>
      <c r="L79" s="385"/>
      <c r="N79" s="389"/>
      <c r="O79" s="309"/>
      <c r="P79" s="309"/>
      <c r="Q79" s="309"/>
      <c r="R79" s="309"/>
      <c r="S79" s="309"/>
      <c r="T79" s="309"/>
      <c r="U79" s="309"/>
      <c r="V79" s="309"/>
      <c r="W79" s="309"/>
      <c r="X79" s="379"/>
      <c r="Z79" s="389"/>
      <c r="AA79" s="309"/>
      <c r="AB79" s="309"/>
      <c r="AC79" s="309"/>
      <c r="AD79" s="309"/>
      <c r="AE79" s="309"/>
      <c r="AF79" s="309"/>
      <c r="AG79" s="309"/>
      <c r="AH79" s="309"/>
      <c r="AI79" s="309"/>
      <c r="AJ79" s="379"/>
    </row>
    <row r="80" spans="2:36" ht="14.45" customHeight="1">
      <c r="B80" s="389"/>
      <c r="C80" s="384"/>
      <c r="D80" s="384"/>
      <c r="E80" s="384"/>
      <c r="F80" s="384"/>
      <c r="G80" s="384"/>
      <c r="H80" s="384"/>
      <c r="I80" s="384"/>
      <c r="J80" s="384"/>
      <c r="K80" s="384"/>
      <c r="L80" s="385"/>
      <c r="N80" s="389"/>
      <c r="O80" s="309"/>
      <c r="P80" s="309"/>
      <c r="Q80" s="309"/>
      <c r="R80" s="309"/>
      <c r="S80" s="309"/>
      <c r="T80" s="309"/>
      <c r="U80" s="309"/>
      <c r="V80" s="309"/>
      <c r="W80" s="309"/>
      <c r="X80" s="379"/>
      <c r="Z80" s="389"/>
      <c r="AA80" s="309"/>
      <c r="AB80" s="309"/>
      <c r="AC80" s="309"/>
      <c r="AD80" s="309"/>
      <c r="AE80" s="309"/>
      <c r="AF80" s="309"/>
      <c r="AG80" s="309"/>
      <c r="AH80" s="309"/>
      <c r="AI80" s="309"/>
      <c r="AJ80" s="379"/>
    </row>
    <row r="81" spans="2:36" ht="14.45" customHeight="1">
      <c r="B81" s="389"/>
      <c r="C81" s="384"/>
      <c r="D81" s="384"/>
      <c r="E81" s="384"/>
      <c r="F81" s="384"/>
      <c r="G81" s="384"/>
      <c r="H81" s="384"/>
      <c r="I81" s="384"/>
      <c r="J81" s="384"/>
      <c r="K81" s="384"/>
      <c r="L81" s="385"/>
      <c r="N81" s="389"/>
      <c r="O81" s="309"/>
      <c r="P81" s="309"/>
      <c r="Q81" s="309"/>
      <c r="R81" s="309"/>
      <c r="S81" s="309"/>
      <c r="T81" s="309"/>
      <c r="U81" s="309"/>
      <c r="V81" s="309"/>
      <c r="W81" s="309"/>
      <c r="X81" s="379"/>
      <c r="Z81" s="389"/>
      <c r="AA81" s="309"/>
      <c r="AB81" s="309"/>
      <c r="AC81" s="309"/>
      <c r="AD81" s="309"/>
      <c r="AE81" s="309"/>
      <c r="AF81" s="309"/>
      <c r="AG81" s="309"/>
      <c r="AH81" s="309"/>
      <c r="AI81" s="309"/>
      <c r="AJ81" s="379"/>
    </row>
    <row r="82" spans="2:36" ht="14.45" customHeight="1">
      <c r="B82" s="389"/>
      <c r="C82" s="384"/>
      <c r="D82" s="384"/>
      <c r="E82" s="384"/>
      <c r="F82" s="384"/>
      <c r="G82" s="384"/>
      <c r="H82" s="384"/>
      <c r="I82" s="384"/>
      <c r="J82" s="384"/>
      <c r="K82" s="384"/>
      <c r="L82" s="385"/>
      <c r="N82" s="389"/>
      <c r="O82" s="309"/>
      <c r="P82" s="309"/>
      <c r="Q82" s="309"/>
      <c r="R82" s="309"/>
      <c r="S82" s="309"/>
      <c r="T82" s="309"/>
      <c r="U82" s="309"/>
      <c r="V82" s="309"/>
      <c r="W82" s="309"/>
      <c r="X82" s="379"/>
      <c r="Z82" s="389"/>
      <c r="AA82" s="309"/>
      <c r="AB82" s="309"/>
      <c r="AC82" s="309"/>
      <c r="AD82" s="309"/>
      <c r="AE82" s="309"/>
      <c r="AF82" s="309"/>
      <c r="AG82" s="309"/>
      <c r="AH82" s="309"/>
      <c r="AI82" s="309"/>
      <c r="AJ82" s="379"/>
    </row>
    <row r="83" spans="2:36" ht="14.45" customHeight="1">
      <c r="B83" s="389"/>
      <c r="C83" s="384"/>
      <c r="D83" s="384"/>
      <c r="E83" s="384"/>
      <c r="F83" s="384"/>
      <c r="G83" s="384"/>
      <c r="H83" s="384"/>
      <c r="I83" s="384"/>
      <c r="J83" s="384"/>
      <c r="K83" s="384"/>
      <c r="L83" s="385"/>
      <c r="N83" s="389"/>
      <c r="O83" s="309"/>
      <c r="P83" s="309"/>
      <c r="Q83" s="309"/>
      <c r="R83" s="309"/>
      <c r="S83" s="309"/>
      <c r="T83" s="309"/>
      <c r="U83" s="309"/>
      <c r="V83" s="309"/>
      <c r="W83" s="309"/>
      <c r="X83" s="379"/>
      <c r="Z83" s="389"/>
      <c r="AA83" s="309"/>
      <c r="AB83" s="309"/>
      <c r="AC83" s="309"/>
      <c r="AD83" s="309"/>
      <c r="AE83" s="309"/>
      <c r="AF83" s="309"/>
      <c r="AG83" s="309"/>
      <c r="AH83" s="309"/>
      <c r="AI83" s="309"/>
      <c r="AJ83" s="379"/>
    </row>
    <row r="84" spans="2:36" ht="14.45" customHeight="1">
      <c r="B84" s="389"/>
      <c r="C84" s="384"/>
      <c r="D84" s="384"/>
      <c r="E84" s="384"/>
      <c r="F84" s="384"/>
      <c r="G84" s="384"/>
      <c r="H84" s="384"/>
      <c r="I84" s="384"/>
      <c r="J84" s="384"/>
      <c r="K84" s="384"/>
      <c r="L84" s="385"/>
      <c r="N84" s="389"/>
      <c r="O84" s="309"/>
      <c r="P84" s="309"/>
      <c r="Q84" s="309"/>
      <c r="R84" s="309"/>
      <c r="S84" s="309"/>
      <c r="T84" s="309"/>
      <c r="U84" s="309"/>
      <c r="V84" s="309"/>
      <c r="W84" s="309"/>
      <c r="X84" s="379"/>
      <c r="Z84" s="389"/>
      <c r="AA84" s="309"/>
      <c r="AB84" s="309"/>
      <c r="AC84" s="309"/>
      <c r="AD84" s="309"/>
      <c r="AE84" s="309"/>
      <c r="AF84" s="309"/>
      <c r="AG84" s="309"/>
      <c r="AH84" s="309"/>
      <c r="AI84" s="309"/>
      <c r="AJ84" s="379"/>
    </row>
    <row r="85" spans="2:36" ht="14.45" customHeight="1">
      <c r="B85" s="389"/>
      <c r="C85" s="384"/>
      <c r="D85" s="384"/>
      <c r="E85" s="384"/>
      <c r="F85" s="384"/>
      <c r="G85" s="384"/>
      <c r="H85" s="384"/>
      <c r="I85" s="384"/>
      <c r="J85" s="384"/>
      <c r="K85" s="384"/>
      <c r="L85" s="385"/>
      <c r="N85" s="389"/>
      <c r="O85" s="309"/>
      <c r="P85" s="309"/>
      <c r="Q85" s="309"/>
      <c r="R85" s="309"/>
      <c r="S85" s="309"/>
      <c r="T85" s="309"/>
      <c r="U85" s="309"/>
      <c r="V85" s="309"/>
      <c r="W85" s="309"/>
      <c r="X85" s="379"/>
      <c r="Z85" s="389"/>
      <c r="AA85" s="309"/>
      <c r="AB85" s="309"/>
      <c r="AC85" s="309"/>
      <c r="AD85" s="309"/>
      <c r="AE85" s="309"/>
      <c r="AF85" s="309"/>
      <c r="AG85" s="309"/>
      <c r="AH85" s="309"/>
      <c r="AI85" s="309"/>
      <c r="AJ85" s="379"/>
    </row>
    <row r="86" spans="2:36" ht="14.45" customHeight="1">
      <c r="B86" s="389"/>
      <c r="C86" s="384"/>
      <c r="D86" s="384"/>
      <c r="E86" s="384"/>
      <c r="F86" s="384"/>
      <c r="G86" s="384"/>
      <c r="H86" s="384"/>
      <c r="I86" s="384"/>
      <c r="J86" s="384"/>
      <c r="K86" s="384"/>
      <c r="L86" s="385"/>
      <c r="N86" s="389"/>
      <c r="O86" s="309"/>
      <c r="P86" s="309"/>
      <c r="Q86" s="309"/>
      <c r="R86" s="309"/>
      <c r="S86" s="309"/>
      <c r="T86" s="309"/>
      <c r="U86" s="309"/>
      <c r="V86" s="309"/>
      <c r="W86" s="309"/>
      <c r="X86" s="379"/>
      <c r="Z86" s="389"/>
      <c r="AA86" s="309"/>
      <c r="AB86" s="309"/>
      <c r="AC86" s="309"/>
      <c r="AD86" s="309"/>
      <c r="AE86" s="309"/>
      <c r="AF86" s="309"/>
      <c r="AG86" s="309"/>
      <c r="AH86" s="309"/>
      <c r="AI86" s="309"/>
      <c r="AJ86" s="379"/>
    </row>
    <row r="87" spans="2:36" ht="14.45" customHeight="1">
      <c r="B87" s="389"/>
      <c r="C87" s="384"/>
      <c r="D87" s="384"/>
      <c r="E87" s="384"/>
      <c r="F87" s="384"/>
      <c r="G87" s="384"/>
      <c r="H87" s="384"/>
      <c r="I87" s="384"/>
      <c r="J87" s="384"/>
      <c r="K87" s="384"/>
      <c r="L87" s="385"/>
      <c r="N87" s="389"/>
      <c r="O87" s="309"/>
      <c r="P87" s="309"/>
      <c r="Q87" s="309"/>
      <c r="R87" s="309"/>
      <c r="S87" s="309"/>
      <c r="T87" s="309"/>
      <c r="U87" s="309"/>
      <c r="V87" s="309"/>
      <c r="W87" s="309"/>
      <c r="X87" s="379"/>
      <c r="Z87" s="389"/>
      <c r="AA87" s="309"/>
      <c r="AB87" s="309"/>
      <c r="AC87" s="309"/>
      <c r="AD87" s="309"/>
      <c r="AE87" s="309"/>
      <c r="AF87" s="309"/>
      <c r="AG87" s="309"/>
      <c r="AH87" s="309"/>
      <c r="AI87" s="309"/>
      <c r="AJ87" s="379"/>
    </row>
    <row r="88" spans="2:36" ht="14.45" customHeight="1">
      <c r="B88" s="389"/>
      <c r="C88" s="384"/>
      <c r="D88" s="384"/>
      <c r="E88" s="384"/>
      <c r="F88" s="384"/>
      <c r="G88" s="384"/>
      <c r="H88" s="384"/>
      <c r="I88" s="384"/>
      <c r="J88" s="384"/>
      <c r="K88" s="384"/>
      <c r="L88" s="385"/>
      <c r="N88" s="389"/>
      <c r="O88" s="309"/>
      <c r="P88" s="309"/>
      <c r="Q88" s="309"/>
      <c r="R88" s="309"/>
      <c r="S88" s="309"/>
      <c r="T88" s="309"/>
      <c r="U88" s="309"/>
      <c r="V88" s="309"/>
      <c r="W88" s="309"/>
      <c r="X88" s="379"/>
      <c r="Z88" s="389"/>
      <c r="AA88" s="309"/>
      <c r="AB88" s="309"/>
      <c r="AC88" s="309"/>
      <c r="AD88" s="309"/>
      <c r="AE88" s="309"/>
      <c r="AF88" s="309"/>
      <c r="AG88" s="309"/>
      <c r="AH88" s="309"/>
      <c r="AI88" s="309"/>
      <c r="AJ88" s="379"/>
    </row>
    <row r="89" spans="2:36" ht="14.45" customHeight="1">
      <c r="B89" s="389"/>
      <c r="C89" s="384"/>
      <c r="D89" s="384"/>
      <c r="E89" s="384"/>
      <c r="F89" s="384"/>
      <c r="G89" s="384"/>
      <c r="H89" s="384"/>
      <c r="I89" s="384"/>
      <c r="J89" s="384"/>
      <c r="K89" s="384"/>
      <c r="L89" s="385"/>
      <c r="N89" s="389"/>
      <c r="O89" s="309"/>
      <c r="P89" s="309"/>
      <c r="Q89" s="309"/>
      <c r="R89" s="309"/>
      <c r="S89" s="309"/>
      <c r="T89" s="309"/>
      <c r="U89" s="309"/>
      <c r="V89" s="309"/>
      <c r="W89" s="309"/>
      <c r="X89" s="379"/>
      <c r="Z89" s="389"/>
      <c r="AA89" s="309"/>
      <c r="AB89" s="309"/>
      <c r="AC89" s="309"/>
      <c r="AD89" s="309"/>
      <c r="AE89" s="309"/>
      <c r="AF89" s="309"/>
      <c r="AG89" s="309"/>
      <c r="AH89" s="309"/>
      <c r="AI89" s="309"/>
      <c r="AJ89" s="379"/>
    </row>
    <row r="90" spans="2:36" ht="14.45" customHeight="1">
      <c r="B90" s="389"/>
      <c r="C90" s="384"/>
      <c r="D90" s="384"/>
      <c r="E90" s="384"/>
      <c r="F90" s="384"/>
      <c r="G90" s="384"/>
      <c r="H90" s="384"/>
      <c r="I90" s="384"/>
      <c r="J90" s="384"/>
      <c r="K90" s="384"/>
      <c r="L90" s="385"/>
      <c r="N90" s="389"/>
      <c r="O90" s="309"/>
      <c r="P90" s="309"/>
      <c r="Q90" s="309"/>
      <c r="R90" s="309"/>
      <c r="S90" s="309"/>
      <c r="T90" s="309"/>
      <c r="U90" s="309"/>
      <c r="V90" s="309"/>
      <c r="W90" s="309"/>
      <c r="X90" s="379"/>
      <c r="Z90" s="389"/>
      <c r="AA90" s="309"/>
      <c r="AB90" s="309"/>
      <c r="AC90" s="309"/>
      <c r="AD90" s="309"/>
      <c r="AE90" s="309"/>
      <c r="AF90" s="309"/>
      <c r="AG90" s="309"/>
      <c r="AH90" s="309"/>
      <c r="AI90" s="309"/>
      <c r="AJ90" s="379"/>
    </row>
    <row r="91" spans="2:36" ht="14.45" customHeight="1">
      <c r="B91" s="389"/>
      <c r="C91" s="384"/>
      <c r="D91" s="384"/>
      <c r="E91" s="384"/>
      <c r="F91" s="384"/>
      <c r="G91" s="384"/>
      <c r="H91" s="384"/>
      <c r="I91" s="384"/>
      <c r="J91" s="384"/>
      <c r="K91" s="384"/>
      <c r="L91" s="385"/>
      <c r="N91" s="389"/>
      <c r="O91" s="309"/>
      <c r="P91" s="309"/>
      <c r="Q91" s="309"/>
      <c r="R91" s="309"/>
      <c r="S91" s="309"/>
      <c r="T91" s="309"/>
      <c r="U91" s="309"/>
      <c r="V91" s="309"/>
      <c r="W91" s="309"/>
      <c r="X91" s="379"/>
      <c r="Z91" s="389"/>
      <c r="AA91" s="309"/>
      <c r="AB91" s="309"/>
      <c r="AC91" s="309"/>
      <c r="AD91" s="309"/>
      <c r="AE91" s="309"/>
      <c r="AF91" s="309"/>
      <c r="AG91" s="309"/>
      <c r="AH91" s="309"/>
      <c r="AI91" s="309"/>
      <c r="AJ91" s="379"/>
    </row>
    <row r="92" spans="2:36" ht="14.45" customHeight="1">
      <c r="B92" s="389"/>
      <c r="C92" s="384"/>
      <c r="D92" s="384"/>
      <c r="E92" s="384"/>
      <c r="F92" s="384"/>
      <c r="G92" s="384"/>
      <c r="H92" s="384"/>
      <c r="I92" s="384"/>
      <c r="J92" s="384"/>
      <c r="K92" s="384"/>
      <c r="L92" s="385"/>
      <c r="N92" s="389"/>
      <c r="O92" s="309"/>
      <c r="P92" s="309"/>
      <c r="Q92" s="309"/>
      <c r="R92" s="309"/>
      <c r="S92" s="309"/>
      <c r="T92" s="309"/>
      <c r="U92" s="309"/>
      <c r="V92" s="309"/>
      <c r="W92" s="309"/>
      <c r="X92" s="379"/>
      <c r="Z92" s="389"/>
      <c r="AA92" s="309"/>
      <c r="AB92" s="309"/>
      <c r="AC92" s="309"/>
      <c r="AD92" s="309"/>
      <c r="AE92" s="309"/>
      <c r="AF92" s="309"/>
      <c r="AG92" s="309"/>
      <c r="AH92" s="309"/>
      <c r="AI92" s="309"/>
      <c r="AJ92" s="379"/>
    </row>
    <row r="93" spans="2:36" ht="14.45" customHeight="1">
      <c r="B93" s="389"/>
      <c r="C93" s="384"/>
      <c r="D93" s="384"/>
      <c r="E93" s="384"/>
      <c r="F93" s="384"/>
      <c r="G93" s="384"/>
      <c r="H93" s="384"/>
      <c r="I93" s="384"/>
      <c r="J93" s="384"/>
      <c r="K93" s="384"/>
      <c r="L93" s="385"/>
      <c r="N93" s="389"/>
      <c r="O93" s="309"/>
      <c r="P93" s="309"/>
      <c r="Q93" s="309"/>
      <c r="R93" s="309"/>
      <c r="S93" s="309"/>
      <c r="T93" s="309"/>
      <c r="U93" s="309"/>
      <c r="V93" s="309"/>
      <c r="W93" s="309"/>
      <c r="X93" s="379"/>
      <c r="Z93" s="389"/>
      <c r="AA93" s="309"/>
      <c r="AB93" s="309"/>
      <c r="AC93" s="309"/>
      <c r="AD93" s="309"/>
      <c r="AE93" s="309"/>
      <c r="AF93" s="309"/>
      <c r="AG93" s="309"/>
      <c r="AH93" s="309"/>
      <c r="AI93" s="309"/>
      <c r="AJ93" s="379"/>
    </row>
    <row r="94" spans="2:36" ht="14.45" customHeight="1">
      <c r="B94" s="389"/>
      <c r="C94" s="384"/>
      <c r="D94" s="384"/>
      <c r="E94" s="384"/>
      <c r="F94" s="384"/>
      <c r="G94" s="384"/>
      <c r="H94" s="384"/>
      <c r="I94" s="384"/>
      <c r="J94" s="384"/>
      <c r="K94" s="384"/>
      <c r="L94" s="385"/>
      <c r="N94" s="389"/>
      <c r="O94" s="309"/>
      <c r="P94" s="309"/>
      <c r="Q94" s="309"/>
      <c r="R94" s="309"/>
      <c r="S94" s="309"/>
      <c r="T94" s="309"/>
      <c r="U94" s="309"/>
      <c r="V94" s="309"/>
      <c r="W94" s="309"/>
      <c r="X94" s="379"/>
      <c r="Z94" s="389"/>
      <c r="AA94" s="309"/>
      <c r="AB94" s="309"/>
      <c r="AC94" s="309"/>
      <c r="AD94" s="309"/>
      <c r="AE94" s="309"/>
      <c r="AF94" s="309"/>
      <c r="AG94" s="309"/>
      <c r="AH94" s="309"/>
      <c r="AI94" s="309"/>
      <c r="AJ94" s="379"/>
    </row>
    <row r="95" spans="2:36" ht="14.45" customHeight="1">
      <c r="B95" s="389"/>
      <c r="C95" s="384"/>
      <c r="D95" s="384"/>
      <c r="E95" s="384"/>
      <c r="F95" s="384"/>
      <c r="G95" s="384"/>
      <c r="H95" s="384"/>
      <c r="I95" s="384"/>
      <c r="J95" s="384"/>
      <c r="K95" s="384"/>
      <c r="L95" s="385"/>
      <c r="N95" s="389"/>
      <c r="O95" s="309"/>
      <c r="P95" s="309"/>
      <c r="Q95" s="309"/>
      <c r="R95" s="309"/>
      <c r="S95" s="309"/>
      <c r="T95" s="309"/>
      <c r="U95" s="309"/>
      <c r="V95" s="309"/>
      <c r="W95" s="309"/>
      <c r="X95" s="379"/>
      <c r="Z95" s="389"/>
      <c r="AA95" s="309"/>
      <c r="AB95" s="309"/>
      <c r="AC95" s="309"/>
      <c r="AD95" s="309"/>
      <c r="AE95" s="309"/>
      <c r="AF95" s="309"/>
      <c r="AG95" s="309"/>
      <c r="AH95" s="309"/>
      <c r="AI95" s="309"/>
      <c r="AJ95" s="379"/>
    </row>
    <row r="96" spans="2:36" ht="14.45" customHeight="1">
      <c r="B96" s="389"/>
      <c r="C96" s="384"/>
      <c r="D96" s="384"/>
      <c r="E96" s="384"/>
      <c r="F96" s="384"/>
      <c r="G96" s="384"/>
      <c r="H96" s="384"/>
      <c r="I96" s="384"/>
      <c r="J96" s="384"/>
      <c r="K96" s="384"/>
      <c r="L96" s="385"/>
      <c r="N96" s="389"/>
      <c r="O96" s="309"/>
      <c r="P96" s="309"/>
      <c r="Q96" s="309"/>
      <c r="R96" s="309"/>
      <c r="S96" s="309"/>
      <c r="T96" s="309"/>
      <c r="U96" s="309"/>
      <c r="V96" s="309"/>
      <c r="W96" s="309"/>
      <c r="X96" s="379"/>
      <c r="Z96" s="389"/>
      <c r="AA96" s="309"/>
      <c r="AB96" s="309"/>
      <c r="AC96" s="309"/>
      <c r="AD96" s="309"/>
      <c r="AE96" s="309"/>
      <c r="AF96" s="309"/>
      <c r="AG96" s="309"/>
      <c r="AH96" s="309"/>
      <c r="AI96" s="309"/>
      <c r="AJ96" s="379"/>
    </row>
    <row r="97" spans="2:36" ht="14.45" customHeight="1">
      <c r="B97" s="389"/>
      <c r="C97" s="384"/>
      <c r="D97" s="384"/>
      <c r="E97" s="384"/>
      <c r="F97" s="384"/>
      <c r="G97" s="384"/>
      <c r="H97" s="384"/>
      <c r="I97" s="384"/>
      <c r="J97" s="384"/>
      <c r="K97" s="384"/>
      <c r="L97" s="385"/>
      <c r="N97" s="389"/>
      <c r="O97" s="309"/>
      <c r="P97" s="309"/>
      <c r="Q97" s="309"/>
      <c r="R97" s="309"/>
      <c r="S97" s="309"/>
      <c r="T97" s="309"/>
      <c r="U97" s="309"/>
      <c r="V97" s="309"/>
      <c r="W97" s="309"/>
      <c r="X97" s="379"/>
      <c r="Z97" s="389"/>
      <c r="AA97" s="309"/>
      <c r="AB97" s="309"/>
      <c r="AC97" s="309"/>
      <c r="AD97" s="309"/>
      <c r="AE97" s="309"/>
      <c r="AF97" s="309"/>
      <c r="AG97" s="309"/>
      <c r="AH97" s="309"/>
      <c r="AI97" s="309"/>
      <c r="AJ97" s="379"/>
    </row>
    <row r="98" spans="2:36" ht="14.45" customHeight="1">
      <c r="B98" s="389"/>
      <c r="C98" s="384"/>
      <c r="D98" s="384"/>
      <c r="E98" s="384"/>
      <c r="F98" s="384"/>
      <c r="G98" s="384"/>
      <c r="H98" s="384"/>
      <c r="I98" s="384"/>
      <c r="J98" s="384"/>
      <c r="K98" s="384"/>
      <c r="L98" s="385"/>
      <c r="N98" s="389"/>
      <c r="O98" s="309"/>
      <c r="P98" s="309"/>
      <c r="Q98" s="309"/>
      <c r="R98" s="309"/>
      <c r="S98" s="309"/>
      <c r="T98" s="309"/>
      <c r="U98" s="309"/>
      <c r="V98" s="309"/>
      <c r="W98" s="309"/>
      <c r="X98" s="379"/>
      <c r="Z98" s="389"/>
      <c r="AA98" s="309"/>
      <c r="AB98" s="309"/>
      <c r="AC98" s="309"/>
      <c r="AD98" s="309"/>
      <c r="AE98" s="309"/>
      <c r="AF98" s="309"/>
      <c r="AG98" s="309"/>
      <c r="AH98" s="309"/>
      <c r="AI98" s="309"/>
      <c r="AJ98" s="379"/>
    </row>
    <row r="99" spans="2:36" ht="14.45" customHeight="1">
      <c r="B99" s="389"/>
      <c r="C99" s="384"/>
      <c r="D99" s="384"/>
      <c r="E99" s="384"/>
      <c r="F99" s="384"/>
      <c r="G99" s="384"/>
      <c r="H99" s="384"/>
      <c r="I99" s="384"/>
      <c r="J99" s="384"/>
      <c r="K99" s="384"/>
      <c r="L99" s="385"/>
      <c r="N99" s="389"/>
      <c r="O99" s="309"/>
      <c r="P99" s="309"/>
      <c r="Q99" s="309"/>
      <c r="R99" s="309"/>
      <c r="S99" s="309"/>
      <c r="T99" s="309"/>
      <c r="U99" s="309"/>
      <c r="V99" s="309"/>
      <c r="W99" s="309"/>
      <c r="X99" s="379"/>
      <c r="Z99" s="389"/>
      <c r="AA99" s="309"/>
      <c r="AB99" s="309"/>
      <c r="AC99" s="309"/>
      <c r="AD99" s="309"/>
      <c r="AE99" s="309"/>
      <c r="AF99" s="309"/>
      <c r="AG99" s="309"/>
      <c r="AH99" s="309"/>
      <c r="AI99" s="309"/>
      <c r="AJ99" s="379"/>
    </row>
    <row r="100" spans="2:36" ht="14.45" customHeight="1">
      <c r="B100" s="389"/>
      <c r="C100" s="384"/>
      <c r="D100" s="384"/>
      <c r="E100" s="384"/>
      <c r="F100" s="384"/>
      <c r="G100" s="384"/>
      <c r="H100" s="384"/>
      <c r="I100" s="384"/>
      <c r="J100" s="384"/>
      <c r="K100" s="384"/>
      <c r="L100" s="385"/>
      <c r="N100" s="389"/>
      <c r="O100" s="309"/>
      <c r="P100" s="309"/>
      <c r="Q100" s="309"/>
      <c r="R100" s="309"/>
      <c r="S100" s="309"/>
      <c r="T100" s="309"/>
      <c r="U100" s="309"/>
      <c r="V100" s="309"/>
      <c r="W100" s="309"/>
      <c r="X100" s="379"/>
      <c r="Z100" s="38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79"/>
    </row>
    <row r="101" spans="2:36" ht="14.45" customHeight="1">
      <c r="B101" s="389"/>
      <c r="C101" s="384"/>
      <c r="D101" s="384"/>
      <c r="E101" s="384"/>
      <c r="F101" s="384"/>
      <c r="G101" s="384"/>
      <c r="H101" s="384"/>
      <c r="I101" s="384"/>
      <c r="J101" s="384"/>
      <c r="K101" s="384"/>
      <c r="L101" s="385"/>
      <c r="N101" s="389"/>
      <c r="O101" s="309"/>
      <c r="P101" s="309"/>
      <c r="Q101" s="309"/>
      <c r="R101" s="309"/>
      <c r="S101" s="309"/>
      <c r="T101" s="309"/>
      <c r="U101" s="309"/>
      <c r="V101" s="309"/>
      <c r="W101" s="309"/>
      <c r="X101" s="379"/>
      <c r="Z101" s="38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79"/>
    </row>
    <row r="102" spans="2:36" ht="14.45" customHeight="1">
      <c r="B102" s="389"/>
      <c r="C102" s="384"/>
      <c r="D102" s="384"/>
      <c r="E102" s="384"/>
      <c r="F102" s="384"/>
      <c r="G102" s="384"/>
      <c r="H102" s="384"/>
      <c r="I102" s="384"/>
      <c r="J102" s="384"/>
      <c r="K102" s="384"/>
      <c r="L102" s="385"/>
      <c r="N102" s="389"/>
      <c r="O102" s="309"/>
      <c r="P102" s="309"/>
      <c r="Q102" s="309"/>
      <c r="R102" s="309"/>
      <c r="S102" s="309"/>
      <c r="T102" s="309"/>
      <c r="U102" s="309"/>
      <c r="V102" s="309"/>
      <c r="W102" s="309"/>
      <c r="X102" s="379"/>
      <c r="Z102" s="38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79"/>
    </row>
    <row r="103" spans="2:36" ht="14.45" customHeight="1">
      <c r="B103" s="389"/>
      <c r="C103" s="384"/>
      <c r="D103" s="384"/>
      <c r="E103" s="384"/>
      <c r="F103" s="384"/>
      <c r="G103" s="384"/>
      <c r="H103" s="384"/>
      <c r="I103" s="384"/>
      <c r="J103" s="384"/>
      <c r="K103" s="384"/>
      <c r="L103" s="385"/>
      <c r="N103" s="389"/>
      <c r="O103" s="309"/>
      <c r="P103" s="309"/>
      <c r="Q103" s="309"/>
      <c r="R103" s="309"/>
      <c r="S103" s="309"/>
      <c r="T103" s="309"/>
      <c r="U103" s="309"/>
      <c r="V103" s="309"/>
      <c r="W103" s="309"/>
      <c r="X103" s="379"/>
      <c r="Z103" s="38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79"/>
    </row>
    <row r="104" spans="2:36" ht="14.45" customHeight="1">
      <c r="B104" s="38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5"/>
      <c r="N104" s="389"/>
      <c r="O104" s="309"/>
      <c r="P104" s="309"/>
      <c r="Q104" s="309"/>
      <c r="R104" s="309"/>
      <c r="S104" s="309"/>
      <c r="T104" s="309"/>
      <c r="U104" s="309"/>
      <c r="V104" s="309"/>
      <c r="W104" s="309"/>
      <c r="X104" s="379"/>
      <c r="Z104" s="38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79"/>
    </row>
    <row r="105" spans="2:36" ht="14.45" customHeight="1">
      <c r="B105" s="390"/>
      <c r="C105" s="386"/>
      <c r="D105" s="386"/>
      <c r="E105" s="386"/>
      <c r="F105" s="386"/>
      <c r="G105" s="386"/>
      <c r="H105" s="386"/>
      <c r="I105" s="386"/>
      <c r="J105" s="386"/>
      <c r="K105" s="386"/>
      <c r="L105" s="387"/>
      <c r="N105" s="39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1"/>
      <c r="Z105" s="39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1"/>
    </row>
    <row r="106" spans="2:36" ht="14.45" customHeight="1"/>
    <row r="107" spans="2:36" ht="14.45" customHeight="1"/>
    <row r="108" spans="2:36" ht="14.45" customHeight="1">
      <c r="B108" s="388" t="s">
        <v>1329</v>
      </c>
      <c r="C108" s="377" t="e" vm="10">
        <v>#VALUE!</v>
      </c>
      <c r="D108" s="377"/>
      <c r="E108" s="377"/>
      <c r="F108" s="377"/>
      <c r="G108" s="377"/>
      <c r="H108" s="377"/>
      <c r="I108" s="377"/>
      <c r="J108" s="377"/>
      <c r="K108" s="377"/>
      <c r="L108" s="378"/>
      <c r="N108" s="388" t="s">
        <v>1561</v>
      </c>
      <c r="O108" s="382" t="e" vm="11">
        <v>#VALUE!</v>
      </c>
      <c r="P108" s="382"/>
      <c r="Q108" s="382"/>
      <c r="R108" s="382"/>
      <c r="S108" s="382"/>
      <c r="T108" s="382"/>
      <c r="U108" s="382"/>
      <c r="V108" s="382"/>
      <c r="W108" s="382"/>
      <c r="X108" s="383"/>
      <c r="Z108" s="388" t="s">
        <v>1604</v>
      </c>
      <c r="AA108" s="382" t="e" vm="12">
        <v>#VALUE!</v>
      </c>
      <c r="AB108" s="382"/>
      <c r="AC108" s="382"/>
      <c r="AD108" s="382"/>
      <c r="AE108" s="382"/>
      <c r="AF108" s="382"/>
      <c r="AG108" s="382"/>
      <c r="AH108" s="382"/>
      <c r="AI108" s="382"/>
      <c r="AJ108" s="383"/>
    </row>
    <row r="109" spans="2:36" ht="14.45" customHeight="1">
      <c r="B109" s="389"/>
      <c r="C109" s="309"/>
      <c r="D109" s="309"/>
      <c r="E109" s="309"/>
      <c r="F109" s="309"/>
      <c r="G109" s="309"/>
      <c r="H109" s="309"/>
      <c r="I109" s="309"/>
      <c r="J109" s="309"/>
      <c r="K109" s="309"/>
      <c r="L109" s="379"/>
      <c r="N109" s="389"/>
      <c r="O109" s="384"/>
      <c r="P109" s="384"/>
      <c r="Q109" s="384"/>
      <c r="R109" s="384"/>
      <c r="S109" s="384"/>
      <c r="T109" s="384"/>
      <c r="U109" s="384"/>
      <c r="V109" s="384"/>
      <c r="W109" s="384"/>
      <c r="X109" s="385"/>
      <c r="Z109" s="389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5"/>
    </row>
    <row r="110" spans="2:36" ht="14.45" customHeight="1">
      <c r="B110" s="389"/>
      <c r="C110" s="309"/>
      <c r="D110" s="309"/>
      <c r="E110" s="309"/>
      <c r="F110" s="309"/>
      <c r="G110" s="309"/>
      <c r="H110" s="309"/>
      <c r="I110" s="309"/>
      <c r="J110" s="309"/>
      <c r="K110" s="309"/>
      <c r="L110" s="379"/>
      <c r="N110" s="389"/>
      <c r="O110" s="384"/>
      <c r="P110" s="384"/>
      <c r="Q110" s="384"/>
      <c r="R110" s="384"/>
      <c r="S110" s="384"/>
      <c r="T110" s="384"/>
      <c r="U110" s="384"/>
      <c r="V110" s="384"/>
      <c r="W110" s="384"/>
      <c r="X110" s="385"/>
      <c r="Z110" s="389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5"/>
    </row>
    <row r="111" spans="2:36" ht="14.45" customHeight="1">
      <c r="B111" s="389"/>
      <c r="C111" s="309"/>
      <c r="D111" s="309"/>
      <c r="E111" s="309"/>
      <c r="F111" s="309"/>
      <c r="G111" s="309"/>
      <c r="H111" s="309"/>
      <c r="I111" s="309"/>
      <c r="J111" s="309"/>
      <c r="K111" s="309"/>
      <c r="L111" s="379"/>
      <c r="N111" s="389"/>
      <c r="O111" s="384"/>
      <c r="P111" s="384"/>
      <c r="Q111" s="384"/>
      <c r="R111" s="384"/>
      <c r="S111" s="384"/>
      <c r="T111" s="384"/>
      <c r="U111" s="384"/>
      <c r="V111" s="384"/>
      <c r="W111" s="384"/>
      <c r="X111" s="385"/>
      <c r="Z111" s="389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5"/>
    </row>
    <row r="112" spans="2:36" ht="14.45" customHeight="1">
      <c r="B112" s="389"/>
      <c r="C112" s="309"/>
      <c r="D112" s="309"/>
      <c r="E112" s="309"/>
      <c r="F112" s="309"/>
      <c r="G112" s="309"/>
      <c r="H112" s="309"/>
      <c r="I112" s="309"/>
      <c r="J112" s="309"/>
      <c r="K112" s="309"/>
      <c r="L112" s="379"/>
      <c r="N112" s="389"/>
      <c r="O112" s="384"/>
      <c r="P112" s="384"/>
      <c r="Q112" s="384"/>
      <c r="R112" s="384"/>
      <c r="S112" s="384"/>
      <c r="T112" s="384"/>
      <c r="U112" s="384"/>
      <c r="V112" s="384"/>
      <c r="W112" s="384"/>
      <c r="X112" s="385"/>
      <c r="Z112" s="389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5"/>
    </row>
    <row r="113" spans="2:36" ht="14.45" customHeight="1">
      <c r="B113" s="389"/>
      <c r="C113" s="309"/>
      <c r="D113" s="309"/>
      <c r="E113" s="309"/>
      <c r="F113" s="309"/>
      <c r="G113" s="309"/>
      <c r="H113" s="309"/>
      <c r="I113" s="309"/>
      <c r="J113" s="309"/>
      <c r="K113" s="309"/>
      <c r="L113" s="379"/>
      <c r="N113" s="389"/>
      <c r="O113" s="384"/>
      <c r="P113" s="384"/>
      <c r="Q113" s="384"/>
      <c r="R113" s="384"/>
      <c r="S113" s="384"/>
      <c r="T113" s="384"/>
      <c r="U113" s="384"/>
      <c r="V113" s="384"/>
      <c r="W113" s="384"/>
      <c r="X113" s="385"/>
      <c r="Z113" s="389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5"/>
    </row>
    <row r="114" spans="2:36" ht="14.45" customHeight="1">
      <c r="B114" s="389"/>
      <c r="C114" s="309"/>
      <c r="D114" s="309"/>
      <c r="E114" s="309"/>
      <c r="F114" s="309"/>
      <c r="G114" s="309"/>
      <c r="H114" s="309"/>
      <c r="I114" s="309"/>
      <c r="J114" s="309"/>
      <c r="K114" s="309"/>
      <c r="L114" s="379"/>
      <c r="N114" s="389"/>
      <c r="O114" s="384"/>
      <c r="P114" s="384"/>
      <c r="Q114" s="384"/>
      <c r="R114" s="384"/>
      <c r="S114" s="384"/>
      <c r="T114" s="384"/>
      <c r="U114" s="384"/>
      <c r="V114" s="384"/>
      <c r="W114" s="384"/>
      <c r="X114" s="385"/>
      <c r="Z114" s="389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5"/>
    </row>
    <row r="115" spans="2:36" ht="14.45" customHeight="1">
      <c r="B115" s="389"/>
      <c r="C115" s="309"/>
      <c r="D115" s="309"/>
      <c r="E115" s="309"/>
      <c r="F115" s="309"/>
      <c r="G115" s="309"/>
      <c r="H115" s="309"/>
      <c r="I115" s="309"/>
      <c r="J115" s="309"/>
      <c r="K115" s="309"/>
      <c r="L115" s="379"/>
      <c r="N115" s="389"/>
      <c r="O115" s="384"/>
      <c r="P115" s="384"/>
      <c r="Q115" s="384"/>
      <c r="R115" s="384"/>
      <c r="S115" s="384"/>
      <c r="T115" s="384"/>
      <c r="U115" s="384"/>
      <c r="V115" s="384"/>
      <c r="W115" s="384"/>
      <c r="X115" s="385"/>
      <c r="Z115" s="389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5"/>
    </row>
    <row r="116" spans="2:36" ht="14.45" customHeight="1">
      <c r="B116" s="389"/>
      <c r="C116" s="309"/>
      <c r="D116" s="309"/>
      <c r="E116" s="309"/>
      <c r="F116" s="309"/>
      <c r="G116" s="309"/>
      <c r="H116" s="309"/>
      <c r="I116" s="309"/>
      <c r="J116" s="309"/>
      <c r="K116" s="309"/>
      <c r="L116" s="379"/>
      <c r="N116" s="389"/>
      <c r="O116" s="384"/>
      <c r="P116" s="384"/>
      <c r="Q116" s="384"/>
      <c r="R116" s="384"/>
      <c r="S116" s="384"/>
      <c r="T116" s="384"/>
      <c r="U116" s="384"/>
      <c r="V116" s="384"/>
      <c r="W116" s="384"/>
      <c r="X116" s="385"/>
      <c r="Z116" s="389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5"/>
    </row>
    <row r="117" spans="2:36" ht="14.45" customHeight="1">
      <c r="B117" s="389"/>
      <c r="C117" s="309"/>
      <c r="D117" s="309"/>
      <c r="E117" s="309"/>
      <c r="F117" s="309"/>
      <c r="G117" s="309"/>
      <c r="H117" s="309"/>
      <c r="I117" s="309"/>
      <c r="J117" s="309"/>
      <c r="K117" s="309"/>
      <c r="L117" s="379"/>
      <c r="N117" s="389"/>
      <c r="O117" s="384"/>
      <c r="P117" s="384"/>
      <c r="Q117" s="384"/>
      <c r="R117" s="384"/>
      <c r="S117" s="384"/>
      <c r="T117" s="384"/>
      <c r="U117" s="384"/>
      <c r="V117" s="384"/>
      <c r="W117" s="384"/>
      <c r="X117" s="385"/>
      <c r="Z117" s="389"/>
      <c r="AA117" s="384"/>
      <c r="AB117" s="384"/>
      <c r="AC117" s="384"/>
      <c r="AD117" s="384"/>
      <c r="AE117" s="384"/>
      <c r="AF117" s="384"/>
      <c r="AG117" s="384"/>
      <c r="AH117" s="384"/>
      <c r="AI117" s="384"/>
      <c r="AJ117" s="385"/>
    </row>
    <row r="118" spans="2:36" ht="14.45" customHeight="1">
      <c r="B118" s="389"/>
      <c r="C118" s="309"/>
      <c r="D118" s="309"/>
      <c r="E118" s="309"/>
      <c r="F118" s="309"/>
      <c r="G118" s="309"/>
      <c r="H118" s="309"/>
      <c r="I118" s="309"/>
      <c r="J118" s="309"/>
      <c r="K118" s="309"/>
      <c r="L118" s="379"/>
      <c r="N118" s="389"/>
      <c r="O118" s="384"/>
      <c r="P118" s="384"/>
      <c r="Q118" s="384"/>
      <c r="R118" s="384"/>
      <c r="S118" s="384"/>
      <c r="T118" s="384"/>
      <c r="U118" s="384"/>
      <c r="V118" s="384"/>
      <c r="W118" s="384"/>
      <c r="X118" s="385"/>
      <c r="Z118" s="389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5"/>
    </row>
    <row r="119" spans="2:36" ht="14.45" customHeight="1">
      <c r="B119" s="389"/>
      <c r="C119" s="309"/>
      <c r="D119" s="309"/>
      <c r="E119" s="309"/>
      <c r="F119" s="309"/>
      <c r="G119" s="309"/>
      <c r="H119" s="309"/>
      <c r="I119" s="309"/>
      <c r="J119" s="309"/>
      <c r="K119" s="309"/>
      <c r="L119" s="379"/>
      <c r="N119" s="389"/>
      <c r="O119" s="384"/>
      <c r="P119" s="384"/>
      <c r="Q119" s="384"/>
      <c r="R119" s="384"/>
      <c r="S119" s="384"/>
      <c r="T119" s="384"/>
      <c r="U119" s="384"/>
      <c r="V119" s="384"/>
      <c r="W119" s="384"/>
      <c r="X119" s="385"/>
      <c r="Z119" s="389"/>
      <c r="AA119" s="384"/>
      <c r="AB119" s="384"/>
      <c r="AC119" s="384"/>
      <c r="AD119" s="384"/>
      <c r="AE119" s="384"/>
      <c r="AF119" s="384"/>
      <c r="AG119" s="384"/>
      <c r="AH119" s="384"/>
      <c r="AI119" s="384"/>
      <c r="AJ119" s="385"/>
    </row>
    <row r="120" spans="2:36" ht="14.45" customHeight="1">
      <c r="B120" s="389"/>
      <c r="C120" s="309"/>
      <c r="D120" s="309"/>
      <c r="E120" s="309"/>
      <c r="F120" s="309"/>
      <c r="G120" s="309"/>
      <c r="H120" s="309"/>
      <c r="I120" s="309"/>
      <c r="J120" s="309"/>
      <c r="K120" s="309"/>
      <c r="L120" s="379"/>
      <c r="N120" s="389"/>
      <c r="O120" s="384"/>
      <c r="P120" s="384"/>
      <c r="Q120" s="384"/>
      <c r="R120" s="384"/>
      <c r="S120" s="384"/>
      <c r="T120" s="384"/>
      <c r="U120" s="384"/>
      <c r="V120" s="384"/>
      <c r="W120" s="384"/>
      <c r="X120" s="385"/>
      <c r="Z120" s="389"/>
      <c r="AA120" s="384"/>
      <c r="AB120" s="384"/>
      <c r="AC120" s="384"/>
      <c r="AD120" s="384"/>
      <c r="AE120" s="384"/>
      <c r="AF120" s="384"/>
      <c r="AG120" s="384"/>
      <c r="AH120" s="384"/>
      <c r="AI120" s="384"/>
      <c r="AJ120" s="385"/>
    </row>
    <row r="121" spans="2:36" ht="14.45" customHeight="1">
      <c r="B121" s="389"/>
      <c r="C121" s="309"/>
      <c r="D121" s="309"/>
      <c r="E121" s="309"/>
      <c r="F121" s="309"/>
      <c r="G121" s="309"/>
      <c r="H121" s="309"/>
      <c r="I121" s="309"/>
      <c r="J121" s="309"/>
      <c r="K121" s="309"/>
      <c r="L121" s="379"/>
      <c r="N121" s="389"/>
      <c r="O121" s="384"/>
      <c r="P121" s="384"/>
      <c r="Q121" s="384"/>
      <c r="R121" s="384"/>
      <c r="S121" s="384"/>
      <c r="T121" s="384"/>
      <c r="U121" s="384"/>
      <c r="V121" s="384"/>
      <c r="W121" s="384"/>
      <c r="X121" s="385"/>
      <c r="Z121" s="389"/>
      <c r="AA121" s="384"/>
      <c r="AB121" s="384"/>
      <c r="AC121" s="384"/>
      <c r="AD121" s="384"/>
      <c r="AE121" s="384"/>
      <c r="AF121" s="384"/>
      <c r="AG121" s="384"/>
      <c r="AH121" s="384"/>
      <c r="AI121" s="384"/>
      <c r="AJ121" s="385"/>
    </row>
    <row r="122" spans="2:36" ht="14.45" customHeight="1">
      <c r="B122" s="389"/>
      <c r="C122" s="309"/>
      <c r="D122" s="309"/>
      <c r="E122" s="309"/>
      <c r="F122" s="309"/>
      <c r="G122" s="309"/>
      <c r="H122" s="309"/>
      <c r="I122" s="309"/>
      <c r="J122" s="309"/>
      <c r="K122" s="309"/>
      <c r="L122" s="379"/>
      <c r="N122" s="389"/>
      <c r="O122" s="384"/>
      <c r="P122" s="384"/>
      <c r="Q122" s="384"/>
      <c r="R122" s="384"/>
      <c r="S122" s="384"/>
      <c r="T122" s="384"/>
      <c r="U122" s="384"/>
      <c r="V122" s="384"/>
      <c r="W122" s="384"/>
      <c r="X122" s="385"/>
      <c r="Z122" s="389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5"/>
    </row>
    <row r="123" spans="2:36" ht="14.45" customHeight="1">
      <c r="B123" s="389"/>
      <c r="C123" s="309"/>
      <c r="D123" s="309"/>
      <c r="E123" s="309"/>
      <c r="F123" s="309"/>
      <c r="G123" s="309"/>
      <c r="H123" s="309"/>
      <c r="I123" s="309"/>
      <c r="J123" s="309"/>
      <c r="K123" s="309"/>
      <c r="L123" s="379"/>
      <c r="N123" s="389"/>
      <c r="O123" s="384"/>
      <c r="P123" s="384"/>
      <c r="Q123" s="384"/>
      <c r="R123" s="384"/>
      <c r="S123" s="384"/>
      <c r="T123" s="384"/>
      <c r="U123" s="384"/>
      <c r="V123" s="384"/>
      <c r="W123" s="384"/>
      <c r="X123" s="385"/>
      <c r="Z123" s="389"/>
      <c r="AA123" s="384"/>
      <c r="AB123" s="384"/>
      <c r="AC123" s="384"/>
      <c r="AD123" s="384"/>
      <c r="AE123" s="384"/>
      <c r="AF123" s="384"/>
      <c r="AG123" s="384"/>
      <c r="AH123" s="384"/>
      <c r="AI123" s="384"/>
      <c r="AJ123" s="385"/>
    </row>
    <row r="124" spans="2:36" ht="14.45" customHeight="1">
      <c r="B124" s="389"/>
      <c r="C124" s="309"/>
      <c r="D124" s="309"/>
      <c r="E124" s="309"/>
      <c r="F124" s="309"/>
      <c r="G124" s="309"/>
      <c r="H124" s="309"/>
      <c r="I124" s="309"/>
      <c r="J124" s="309"/>
      <c r="K124" s="309"/>
      <c r="L124" s="379"/>
      <c r="N124" s="389"/>
      <c r="O124" s="384"/>
      <c r="P124" s="384"/>
      <c r="Q124" s="384"/>
      <c r="R124" s="384"/>
      <c r="S124" s="384"/>
      <c r="T124" s="384"/>
      <c r="U124" s="384"/>
      <c r="V124" s="384"/>
      <c r="W124" s="384"/>
      <c r="X124" s="385"/>
      <c r="Z124" s="389"/>
      <c r="AA124" s="384"/>
      <c r="AB124" s="384"/>
      <c r="AC124" s="384"/>
      <c r="AD124" s="384"/>
      <c r="AE124" s="384"/>
      <c r="AF124" s="384"/>
      <c r="AG124" s="384"/>
      <c r="AH124" s="384"/>
      <c r="AI124" s="384"/>
      <c r="AJ124" s="385"/>
    </row>
    <row r="125" spans="2:36" ht="14.45" customHeight="1">
      <c r="B125" s="389"/>
      <c r="C125" s="309"/>
      <c r="D125" s="309"/>
      <c r="E125" s="309"/>
      <c r="F125" s="309"/>
      <c r="G125" s="309"/>
      <c r="H125" s="309"/>
      <c r="I125" s="309"/>
      <c r="J125" s="309"/>
      <c r="K125" s="309"/>
      <c r="L125" s="379"/>
      <c r="N125" s="389"/>
      <c r="O125" s="384"/>
      <c r="P125" s="384"/>
      <c r="Q125" s="384"/>
      <c r="R125" s="384"/>
      <c r="S125" s="384"/>
      <c r="T125" s="384"/>
      <c r="U125" s="384"/>
      <c r="V125" s="384"/>
      <c r="W125" s="384"/>
      <c r="X125" s="385"/>
      <c r="Z125" s="389"/>
      <c r="AA125" s="384"/>
      <c r="AB125" s="384"/>
      <c r="AC125" s="384"/>
      <c r="AD125" s="384"/>
      <c r="AE125" s="384"/>
      <c r="AF125" s="384"/>
      <c r="AG125" s="384"/>
      <c r="AH125" s="384"/>
      <c r="AI125" s="384"/>
      <c r="AJ125" s="385"/>
    </row>
    <row r="126" spans="2:36" ht="14.45" customHeight="1">
      <c r="B126" s="389"/>
      <c r="C126" s="309"/>
      <c r="D126" s="309"/>
      <c r="E126" s="309"/>
      <c r="F126" s="309"/>
      <c r="G126" s="309"/>
      <c r="H126" s="309"/>
      <c r="I126" s="309"/>
      <c r="J126" s="309"/>
      <c r="K126" s="309"/>
      <c r="L126" s="379"/>
      <c r="N126" s="389"/>
      <c r="O126" s="384"/>
      <c r="P126" s="384"/>
      <c r="Q126" s="384"/>
      <c r="R126" s="384"/>
      <c r="S126" s="384"/>
      <c r="T126" s="384"/>
      <c r="U126" s="384"/>
      <c r="V126" s="384"/>
      <c r="W126" s="384"/>
      <c r="X126" s="385"/>
      <c r="Z126" s="389"/>
      <c r="AA126" s="384"/>
      <c r="AB126" s="384"/>
      <c r="AC126" s="384"/>
      <c r="AD126" s="384"/>
      <c r="AE126" s="384"/>
      <c r="AF126" s="384"/>
      <c r="AG126" s="384"/>
      <c r="AH126" s="384"/>
      <c r="AI126" s="384"/>
      <c r="AJ126" s="385"/>
    </row>
    <row r="127" spans="2:36" ht="14.45" customHeight="1">
      <c r="B127" s="389"/>
      <c r="C127" s="309"/>
      <c r="D127" s="309"/>
      <c r="E127" s="309"/>
      <c r="F127" s="309"/>
      <c r="G127" s="309"/>
      <c r="H127" s="309"/>
      <c r="I127" s="309"/>
      <c r="J127" s="309"/>
      <c r="K127" s="309"/>
      <c r="L127" s="379"/>
      <c r="N127" s="389"/>
      <c r="O127" s="384"/>
      <c r="P127" s="384"/>
      <c r="Q127" s="384"/>
      <c r="R127" s="384"/>
      <c r="S127" s="384"/>
      <c r="T127" s="384"/>
      <c r="U127" s="384"/>
      <c r="V127" s="384"/>
      <c r="W127" s="384"/>
      <c r="X127" s="385"/>
      <c r="Z127" s="389"/>
      <c r="AA127" s="384"/>
      <c r="AB127" s="384"/>
      <c r="AC127" s="384"/>
      <c r="AD127" s="384"/>
      <c r="AE127" s="384"/>
      <c r="AF127" s="384"/>
      <c r="AG127" s="384"/>
      <c r="AH127" s="384"/>
      <c r="AI127" s="384"/>
      <c r="AJ127" s="385"/>
    </row>
    <row r="128" spans="2:36" ht="14.45" customHeight="1">
      <c r="B128" s="389"/>
      <c r="C128" s="309"/>
      <c r="D128" s="309"/>
      <c r="E128" s="309"/>
      <c r="F128" s="309"/>
      <c r="G128" s="309"/>
      <c r="H128" s="309"/>
      <c r="I128" s="309"/>
      <c r="J128" s="309"/>
      <c r="K128" s="309"/>
      <c r="L128" s="379"/>
      <c r="N128" s="389"/>
      <c r="O128" s="384"/>
      <c r="P128" s="384"/>
      <c r="Q128" s="384"/>
      <c r="R128" s="384"/>
      <c r="S128" s="384"/>
      <c r="T128" s="384"/>
      <c r="U128" s="384"/>
      <c r="V128" s="384"/>
      <c r="W128" s="384"/>
      <c r="X128" s="385"/>
      <c r="Z128" s="389"/>
      <c r="AA128" s="384"/>
      <c r="AB128" s="384"/>
      <c r="AC128" s="384"/>
      <c r="AD128" s="384"/>
      <c r="AE128" s="384"/>
      <c r="AF128" s="384"/>
      <c r="AG128" s="384"/>
      <c r="AH128" s="384"/>
      <c r="AI128" s="384"/>
      <c r="AJ128" s="385"/>
    </row>
    <row r="129" spans="2:36" ht="14.45" customHeight="1">
      <c r="B129" s="389"/>
      <c r="C129" s="309"/>
      <c r="D129" s="309"/>
      <c r="E129" s="309"/>
      <c r="F129" s="309"/>
      <c r="G129" s="309"/>
      <c r="H129" s="309"/>
      <c r="I129" s="309"/>
      <c r="J129" s="309"/>
      <c r="K129" s="309"/>
      <c r="L129" s="379"/>
      <c r="N129" s="389"/>
      <c r="O129" s="384"/>
      <c r="P129" s="384"/>
      <c r="Q129" s="384"/>
      <c r="R129" s="384"/>
      <c r="S129" s="384"/>
      <c r="T129" s="384"/>
      <c r="U129" s="384"/>
      <c r="V129" s="384"/>
      <c r="W129" s="384"/>
      <c r="X129" s="385"/>
      <c r="Z129" s="389"/>
      <c r="AA129" s="384"/>
      <c r="AB129" s="384"/>
      <c r="AC129" s="384"/>
      <c r="AD129" s="384"/>
      <c r="AE129" s="384"/>
      <c r="AF129" s="384"/>
      <c r="AG129" s="384"/>
      <c r="AH129" s="384"/>
      <c r="AI129" s="384"/>
      <c r="AJ129" s="385"/>
    </row>
    <row r="130" spans="2:36" ht="14.45" customHeight="1">
      <c r="B130" s="389"/>
      <c r="C130" s="309"/>
      <c r="D130" s="309"/>
      <c r="E130" s="309"/>
      <c r="F130" s="309"/>
      <c r="G130" s="309"/>
      <c r="H130" s="309"/>
      <c r="I130" s="309"/>
      <c r="J130" s="309"/>
      <c r="K130" s="309"/>
      <c r="L130" s="379"/>
      <c r="N130" s="389"/>
      <c r="O130" s="384"/>
      <c r="P130" s="384"/>
      <c r="Q130" s="384"/>
      <c r="R130" s="384"/>
      <c r="S130" s="384"/>
      <c r="T130" s="384"/>
      <c r="U130" s="384"/>
      <c r="V130" s="384"/>
      <c r="W130" s="384"/>
      <c r="X130" s="385"/>
      <c r="Z130" s="389"/>
      <c r="AA130" s="384"/>
      <c r="AB130" s="384"/>
      <c r="AC130" s="384"/>
      <c r="AD130" s="384"/>
      <c r="AE130" s="384"/>
      <c r="AF130" s="384"/>
      <c r="AG130" s="384"/>
      <c r="AH130" s="384"/>
      <c r="AI130" s="384"/>
      <c r="AJ130" s="385"/>
    </row>
    <row r="131" spans="2:36" ht="14.45" customHeight="1">
      <c r="B131" s="389"/>
      <c r="C131" s="309"/>
      <c r="D131" s="309"/>
      <c r="E131" s="309"/>
      <c r="F131" s="309"/>
      <c r="G131" s="309"/>
      <c r="H131" s="309"/>
      <c r="I131" s="309"/>
      <c r="J131" s="309"/>
      <c r="K131" s="309"/>
      <c r="L131" s="379"/>
      <c r="N131" s="389"/>
      <c r="O131" s="384"/>
      <c r="P131" s="384"/>
      <c r="Q131" s="384"/>
      <c r="R131" s="384"/>
      <c r="S131" s="384"/>
      <c r="T131" s="384"/>
      <c r="U131" s="384"/>
      <c r="V131" s="384"/>
      <c r="W131" s="384"/>
      <c r="X131" s="385"/>
      <c r="Z131" s="389"/>
      <c r="AA131" s="384"/>
      <c r="AB131" s="384"/>
      <c r="AC131" s="384"/>
      <c r="AD131" s="384"/>
      <c r="AE131" s="384"/>
      <c r="AF131" s="384"/>
      <c r="AG131" s="384"/>
      <c r="AH131" s="384"/>
      <c r="AI131" s="384"/>
      <c r="AJ131" s="385"/>
    </row>
    <row r="132" spans="2:36" ht="14.45" customHeight="1">
      <c r="B132" s="389"/>
      <c r="C132" s="309"/>
      <c r="D132" s="309"/>
      <c r="E132" s="309"/>
      <c r="F132" s="309"/>
      <c r="G132" s="309"/>
      <c r="H132" s="309"/>
      <c r="I132" s="309"/>
      <c r="J132" s="309"/>
      <c r="K132" s="309"/>
      <c r="L132" s="379"/>
      <c r="N132" s="389"/>
      <c r="O132" s="384"/>
      <c r="P132" s="384"/>
      <c r="Q132" s="384"/>
      <c r="R132" s="384"/>
      <c r="S132" s="384"/>
      <c r="T132" s="384"/>
      <c r="U132" s="384"/>
      <c r="V132" s="384"/>
      <c r="W132" s="384"/>
      <c r="X132" s="385"/>
      <c r="Z132" s="389"/>
      <c r="AA132" s="384"/>
      <c r="AB132" s="384"/>
      <c r="AC132" s="384"/>
      <c r="AD132" s="384"/>
      <c r="AE132" s="384"/>
      <c r="AF132" s="384"/>
      <c r="AG132" s="384"/>
      <c r="AH132" s="384"/>
      <c r="AI132" s="384"/>
      <c r="AJ132" s="385"/>
    </row>
    <row r="133" spans="2:36" ht="14.45" customHeight="1">
      <c r="B133" s="389"/>
      <c r="C133" s="309"/>
      <c r="D133" s="309"/>
      <c r="E133" s="309"/>
      <c r="F133" s="309"/>
      <c r="G133" s="309"/>
      <c r="H133" s="309"/>
      <c r="I133" s="309"/>
      <c r="J133" s="309"/>
      <c r="K133" s="309"/>
      <c r="L133" s="379"/>
      <c r="N133" s="389"/>
      <c r="O133" s="384"/>
      <c r="P133" s="384"/>
      <c r="Q133" s="384"/>
      <c r="R133" s="384"/>
      <c r="S133" s="384"/>
      <c r="T133" s="384"/>
      <c r="U133" s="384"/>
      <c r="V133" s="384"/>
      <c r="W133" s="384"/>
      <c r="X133" s="385"/>
      <c r="Z133" s="389"/>
      <c r="AA133" s="384"/>
      <c r="AB133" s="384"/>
      <c r="AC133" s="384"/>
      <c r="AD133" s="384"/>
      <c r="AE133" s="384"/>
      <c r="AF133" s="384"/>
      <c r="AG133" s="384"/>
      <c r="AH133" s="384"/>
      <c r="AI133" s="384"/>
      <c r="AJ133" s="385"/>
    </row>
    <row r="134" spans="2:36" ht="14.45" customHeight="1">
      <c r="B134" s="389"/>
      <c r="C134" s="309"/>
      <c r="D134" s="309"/>
      <c r="E134" s="309"/>
      <c r="F134" s="309"/>
      <c r="G134" s="309"/>
      <c r="H134" s="309"/>
      <c r="I134" s="309"/>
      <c r="J134" s="309"/>
      <c r="K134" s="309"/>
      <c r="L134" s="379"/>
      <c r="N134" s="389"/>
      <c r="O134" s="384"/>
      <c r="P134" s="384"/>
      <c r="Q134" s="384"/>
      <c r="R134" s="384"/>
      <c r="S134" s="384"/>
      <c r="T134" s="384"/>
      <c r="U134" s="384"/>
      <c r="V134" s="384"/>
      <c r="W134" s="384"/>
      <c r="X134" s="385"/>
      <c r="Z134" s="389"/>
      <c r="AA134" s="384"/>
      <c r="AB134" s="384"/>
      <c r="AC134" s="384"/>
      <c r="AD134" s="384"/>
      <c r="AE134" s="384"/>
      <c r="AF134" s="384"/>
      <c r="AG134" s="384"/>
      <c r="AH134" s="384"/>
      <c r="AI134" s="384"/>
      <c r="AJ134" s="385"/>
    </row>
    <row r="135" spans="2:36" ht="14.45" customHeight="1">
      <c r="B135" s="389"/>
      <c r="C135" s="309"/>
      <c r="D135" s="309"/>
      <c r="E135" s="309"/>
      <c r="F135" s="309"/>
      <c r="G135" s="309"/>
      <c r="H135" s="309"/>
      <c r="I135" s="309"/>
      <c r="J135" s="309"/>
      <c r="K135" s="309"/>
      <c r="L135" s="379"/>
      <c r="N135" s="389"/>
      <c r="O135" s="384"/>
      <c r="P135" s="384"/>
      <c r="Q135" s="384"/>
      <c r="R135" s="384"/>
      <c r="S135" s="384"/>
      <c r="T135" s="384"/>
      <c r="U135" s="384"/>
      <c r="V135" s="384"/>
      <c r="W135" s="384"/>
      <c r="X135" s="385"/>
      <c r="Z135" s="389"/>
      <c r="AA135" s="384"/>
      <c r="AB135" s="384"/>
      <c r="AC135" s="384"/>
      <c r="AD135" s="384"/>
      <c r="AE135" s="384"/>
      <c r="AF135" s="384"/>
      <c r="AG135" s="384"/>
      <c r="AH135" s="384"/>
      <c r="AI135" s="384"/>
      <c r="AJ135" s="385"/>
    </row>
    <row r="136" spans="2:36" ht="14.45" customHeight="1">
      <c r="B136" s="389"/>
      <c r="C136" s="309"/>
      <c r="D136" s="309"/>
      <c r="E136" s="309"/>
      <c r="F136" s="309"/>
      <c r="G136" s="309"/>
      <c r="H136" s="309"/>
      <c r="I136" s="309"/>
      <c r="J136" s="309"/>
      <c r="K136" s="309"/>
      <c r="L136" s="379"/>
      <c r="N136" s="389"/>
      <c r="O136" s="384"/>
      <c r="P136" s="384"/>
      <c r="Q136" s="384"/>
      <c r="R136" s="384"/>
      <c r="S136" s="384"/>
      <c r="T136" s="384"/>
      <c r="U136" s="384"/>
      <c r="V136" s="384"/>
      <c r="W136" s="384"/>
      <c r="X136" s="385"/>
      <c r="Z136" s="389"/>
      <c r="AA136" s="384"/>
      <c r="AB136" s="384"/>
      <c r="AC136" s="384"/>
      <c r="AD136" s="384"/>
      <c r="AE136" s="384"/>
      <c r="AF136" s="384"/>
      <c r="AG136" s="384"/>
      <c r="AH136" s="384"/>
      <c r="AI136" s="384"/>
      <c r="AJ136" s="385"/>
    </row>
    <row r="137" spans="2:36" ht="14.45" customHeight="1">
      <c r="B137" s="39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1"/>
      <c r="N137" s="390"/>
      <c r="O137" s="386"/>
      <c r="P137" s="386"/>
      <c r="Q137" s="386"/>
      <c r="R137" s="386"/>
      <c r="S137" s="386"/>
      <c r="T137" s="386"/>
      <c r="U137" s="386"/>
      <c r="V137" s="386"/>
      <c r="W137" s="386"/>
      <c r="X137" s="387"/>
      <c r="Z137" s="390"/>
      <c r="AA137" s="386"/>
      <c r="AB137" s="386"/>
      <c r="AC137" s="386"/>
      <c r="AD137" s="386"/>
      <c r="AE137" s="386"/>
      <c r="AF137" s="386"/>
      <c r="AG137" s="386"/>
      <c r="AH137" s="386"/>
      <c r="AI137" s="386"/>
      <c r="AJ137" s="387"/>
    </row>
    <row r="138" spans="2:36" ht="14.45" customHeight="1"/>
    <row r="139" spans="2:36" ht="14.45" customHeight="1"/>
  </sheetData>
  <sheetProtection algorithmName="SHA-512" hashValue="pA22q2TWXHXhqETZJjinnXOqVRbVLdL3iRVz317WQ1hsTLHyyGp2ZMcnefz83Nzdvw4c6HEapIfF8y6a/RGoSw==" saltValue="QqupvYu1o2PiFPzkL9HgSw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AH2:AK3" location="Hlavní!A1" display="Hlavní!A1" xr:uid="{DB2DB0A3-95A3-4B00-B323-929CD4A42C9D}"/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78" t="s">
        <v>1448</v>
      </c>
      <c r="C6" s="279"/>
      <c r="D6" s="279"/>
      <c r="E6" s="279"/>
      <c r="F6" s="279"/>
      <c r="G6" s="280"/>
      <c r="I6" s="169" t="s">
        <v>1447</v>
      </c>
      <c r="J6" s="278" t="s">
        <v>1605</v>
      </c>
      <c r="K6" s="279"/>
      <c r="L6" s="279"/>
      <c r="M6" s="279"/>
      <c r="N6" s="279"/>
      <c r="O6" s="280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1" t="s">
        <v>1454</v>
      </c>
      <c r="B20" s="281"/>
      <c r="C20" s="281"/>
      <c r="D20" s="281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98" t="str">
        <f>'Translate &amp; Prices'!$B$551</f>
        <v>Konfiguráció</v>
      </c>
      <c r="M2" s="398"/>
      <c r="N2" s="398"/>
      <c r="O2" s="398"/>
      <c r="P2" s="398"/>
      <c r="Q2" s="398"/>
      <c r="R2" s="398"/>
      <c r="S2" s="398"/>
      <c r="T2" s="398"/>
      <c r="U2" s="398"/>
      <c r="V2" s="155"/>
      <c r="W2" s="155"/>
      <c r="X2" s="155"/>
      <c r="Y2" s="155"/>
      <c r="Z2" s="155"/>
      <c r="AA2" s="155"/>
      <c r="AB2" s="155"/>
      <c r="AC2" s="155"/>
      <c r="AD2" s="297" t="str">
        <f>'Translate &amp; Prices'!$B$516</f>
        <v>Bevezetés</v>
      </c>
      <c r="AE2" s="298"/>
      <c r="AF2" s="298"/>
      <c r="AG2" s="298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155"/>
      <c r="W3" s="155"/>
      <c r="X3" s="155"/>
      <c r="Y3" s="155"/>
      <c r="Z3" s="155"/>
      <c r="AA3" s="155"/>
      <c r="AB3" s="155"/>
      <c r="AC3" s="155"/>
      <c r="AD3" s="297"/>
      <c r="AE3" s="298"/>
      <c r="AF3" s="298"/>
      <c r="AG3" s="298"/>
    </row>
    <row r="4" spans="1:33" ht="24" customHeight="1">
      <c r="A4" s="156"/>
      <c r="B4" s="405" t="s">
        <v>10</v>
      </c>
      <c r="C4" s="405"/>
      <c r="D4" s="405"/>
      <c r="E4" s="405"/>
      <c r="F4" s="405"/>
      <c r="G4" s="405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399" t="e">
        <f>VLOOKUP(K5,Vypocet_ceny!A2:C14,3,0)</f>
        <v>#N/A</v>
      </c>
      <c r="C5" s="400"/>
      <c r="D5" s="400"/>
      <c r="E5" s="400"/>
      <c r="F5" s="400"/>
      <c r="G5" s="401"/>
      <c r="H5" s="407" t="str">
        <f>'Translate &amp; Prices'!$O$581</f>
        <v>Wybrany profil:</v>
      </c>
      <c r="I5" s="407"/>
      <c r="J5" s="407"/>
      <c r="K5" s="363" t="str">
        <f>IF(Profil!J2=0,"Zvolte profil",Profil!J2)</f>
        <v>Zvolte profil</v>
      </c>
      <c r="L5" s="363"/>
      <c r="M5" s="363"/>
      <c r="N5" s="159" t="str">
        <f>'Translate &amp; Prices'!$O$580</f>
        <v>Wybrany kolor:</v>
      </c>
      <c r="O5" s="159"/>
      <c r="P5" s="408" t="e">
        <f>VLOOKUP(Konfigurace!Q5,'Konfig (PL)'!Y19:Z62,2,0)</f>
        <v>#N/A</v>
      </c>
      <c r="Q5" s="408"/>
      <c r="R5" s="408"/>
      <c r="S5" s="408"/>
      <c r="T5" s="408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2"/>
      <c r="C6" s="403"/>
      <c r="D6" s="403"/>
      <c r="E6" s="403"/>
      <c r="F6" s="403"/>
      <c r="G6" s="404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79.430000000000007</v>
      </c>
      <c r="C8" s="159"/>
      <c r="D8" s="159"/>
      <c r="E8" s="159"/>
      <c r="F8" s="159"/>
      <c r="G8" s="397" t="str">
        <f>'Translate &amp; Prices'!$O$575</f>
        <v>Długość (mm)</v>
      </c>
      <c r="H8" s="397"/>
      <c r="I8" s="397"/>
      <c r="J8" s="160"/>
      <c r="K8" s="397" t="str">
        <f>'Translate &amp; Prices'!$O$576</f>
        <v>Rodzaj frezowania</v>
      </c>
      <c r="L8" s="397"/>
      <c r="M8" s="397"/>
      <c r="N8" s="161"/>
      <c r="O8" s="397" t="str">
        <f>'Translate &amp; Prices'!$O$577</f>
        <v>Grubość drzwi</v>
      </c>
      <c r="P8" s="397"/>
      <c r="Q8" s="161"/>
      <c r="R8" s="397" t="str">
        <f>'Translate &amp; Prices'!$O$578</f>
        <v>Ilość szt.</v>
      </c>
      <c r="S8" s="397"/>
      <c r="U8" s="406" t="str">
        <f>'Translate &amp; Prices'!$O$153</f>
        <v>Uwagi (notatki)</v>
      </c>
      <c r="V8" s="406"/>
      <c r="W8" s="406"/>
      <c r="X8" s="406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Prices'!$O$582&amp;" "&amp;"#"&amp;"1"</f>
        <v>Uchwyt #1</v>
      </c>
      <c r="D10" s="364"/>
      <c r="E10" s="364"/>
      <c r="F10" s="162"/>
      <c r="G10" s="365">
        <f>Konfigurace!G10</f>
        <v>0</v>
      </c>
      <c r="H10" s="365"/>
      <c r="I10" s="365"/>
      <c r="J10" s="241"/>
      <c r="K10" s="365">
        <f>Konfigurace!K10</f>
        <v>0</v>
      </c>
      <c r="L10" s="365"/>
      <c r="M10" s="365"/>
      <c r="N10" s="241"/>
      <c r="O10" s="365">
        <f>Konfigurace!O10</f>
        <v>0</v>
      </c>
      <c r="P10" s="365"/>
      <c r="Q10" s="241"/>
      <c r="R10" s="365">
        <f>Konfigurace!R10</f>
        <v>0</v>
      </c>
      <c r="S10" s="365"/>
      <c r="U10" s="410">
        <f>Konfigurace!E35</f>
        <v>0</v>
      </c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2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3"/>
      <c r="V11" s="414"/>
      <c r="W11" s="414"/>
      <c r="X11" s="414"/>
      <c r="Y11" s="414"/>
      <c r="Z11" s="414"/>
      <c r="AA11" s="414"/>
      <c r="AB11" s="414"/>
      <c r="AC11" s="414"/>
      <c r="AD11" s="414"/>
      <c r="AE11" s="414"/>
      <c r="AF11" s="415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4" t="str">
        <f>'Translate &amp; Prices'!$O$582&amp;" "&amp;"#"&amp;"2"</f>
        <v>Uchwyt #2</v>
      </c>
      <c r="D12" s="364"/>
      <c r="E12" s="364"/>
      <c r="F12" s="162"/>
      <c r="G12" s="365">
        <f>Konfigurace!G12</f>
        <v>0</v>
      </c>
      <c r="H12" s="365"/>
      <c r="I12" s="365"/>
      <c r="J12" s="241"/>
      <c r="K12" s="365">
        <f>Konfigurace!K12</f>
        <v>0</v>
      </c>
      <c r="L12" s="365"/>
      <c r="M12" s="365"/>
      <c r="N12" s="241"/>
      <c r="O12" s="365">
        <f>Konfigurace!O12</f>
        <v>0</v>
      </c>
      <c r="P12" s="365"/>
      <c r="Q12" s="241"/>
      <c r="R12" s="365">
        <f>Konfigurace!R12</f>
        <v>0</v>
      </c>
      <c r="S12" s="365"/>
      <c r="U12" s="413"/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5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3"/>
      <c r="V13" s="414"/>
      <c r="W13" s="414"/>
      <c r="X13" s="414"/>
      <c r="Y13" s="414"/>
      <c r="Z13" s="414"/>
      <c r="AA13" s="414"/>
      <c r="AB13" s="414"/>
      <c r="AC13" s="414"/>
      <c r="AD13" s="414"/>
      <c r="AE13" s="414"/>
      <c r="AF13" s="415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Prices'!$O$582&amp;" "&amp;"#"&amp;"3"</f>
        <v>Uchwyt #3</v>
      </c>
      <c r="D14" s="364"/>
      <c r="E14" s="364"/>
      <c r="F14" s="162"/>
      <c r="G14" s="365">
        <f>Konfigurace!G14</f>
        <v>0</v>
      </c>
      <c r="H14" s="365"/>
      <c r="I14" s="365"/>
      <c r="J14" s="241"/>
      <c r="K14" s="365">
        <f>Konfigurace!K14</f>
        <v>0</v>
      </c>
      <c r="L14" s="365"/>
      <c r="M14" s="365"/>
      <c r="N14" s="241"/>
      <c r="O14" s="365">
        <f>Konfigurace!O14</f>
        <v>0</v>
      </c>
      <c r="P14" s="365"/>
      <c r="Q14" s="241"/>
      <c r="R14" s="365">
        <f>Konfigurace!R14</f>
        <v>0</v>
      </c>
      <c r="S14" s="365"/>
      <c r="U14" s="413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5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3"/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5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Prices'!$O$582&amp;" "&amp;"#"&amp;"4"</f>
        <v>Uchwyt #4</v>
      </c>
      <c r="D16" s="364"/>
      <c r="E16" s="364"/>
      <c r="F16" s="162"/>
      <c r="G16" s="365">
        <f>Konfigurace!G16</f>
        <v>0</v>
      </c>
      <c r="H16" s="365"/>
      <c r="I16" s="365"/>
      <c r="J16" s="241"/>
      <c r="K16" s="365">
        <f>Konfigurace!K16</f>
        <v>0</v>
      </c>
      <c r="L16" s="365"/>
      <c r="M16" s="365"/>
      <c r="N16" s="241"/>
      <c r="O16" s="365">
        <f>Konfigurace!O16</f>
        <v>0</v>
      </c>
      <c r="P16" s="365"/>
      <c r="Q16" s="241"/>
      <c r="R16" s="365">
        <f>Konfigurace!R16</f>
        <v>0</v>
      </c>
      <c r="S16" s="365"/>
      <c r="U16" s="416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8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09"/>
      <c r="V17" s="409"/>
      <c r="W17" s="409"/>
      <c r="X17" s="409"/>
      <c r="Y17" s="409"/>
      <c r="AA17" s="409"/>
      <c r="AB17" s="409"/>
      <c r="AC17" s="409"/>
      <c r="AD17" s="409"/>
      <c r="AE17" s="409"/>
      <c r="AF17" s="409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Prices'!$O$582&amp;" "&amp;"#"&amp;"5"</f>
        <v>Uchwyt #5</v>
      </c>
      <c r="D18" s="364"/>
      <c r="E18" s="364"/>
      <c r="F18" s="162"/>
      <c r="G18" s="365">
        <f>Konfigurace!G18</f>
        <v>0</v>
      </c>
      <c r="H18" s="365"/>
      <c r="I18" s="365"/>
      <c r="J18" s="241"/>
      <c r="K18" s="365">
        <f>Konfigurace!K18</f>
        <v>0</v>
      </c>
      <c r="L18" s="365"/>
      <c r="M18" s="365"/>
      <c r="N18" s="241"/>
      <c r="O18" s="365">
        <f>Konfigurace!O18</f>
        <v>0</v>
      </c>
      <c r="P18" s="365"/>
      <c r="Q18" s="241"/>
      <c r="R18" s="365">
        <f>Konfigurace!R18</f>
        <v>0</v>
      </c>
      <c r="S18" s="365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Prices'!$O$582&amp;" "&amp;"#"&amp;"6"</f>
        <v>Uchwyt #6</v>
      </c>
      <c r="D20" s="364"/>
      <c r="E20" s="364"/>
      <c r="F20" s="162"/>
      <c r="G20" s="365">
        <f>Konfigurace!G20</f>
        <v>0</v>
      </c>
      <c r="H20" s="365"/>
      <c r="I20" s="365"/>
      <c r="J20" s="241"/>
      <c r="K20" s="365">
        <f>Konfigurace!K20</f>
        <v>0</v>
      </c>
      <c r="L20" s="365"/>
      <c r="M20" s="365"/>
      <c r="N20" s="241"/>
      <c r="O20" s="365">
        <f>Konfigurace!O20</f>
        <v>0</v>
      </c>
      <c r="P20" s="365"/>
      <c r="Q20" s="241"/>
      <c r="R20" s="365">
        <f>Konfigurace!R20</f>
        <v>0</v>
      </c>
      <c r="S20" s="365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Prices'!$O$582&amp;" "&amp;"#"&amp;"7"</f>
        <v>Uchwyt #7</v>
      </c>
      <c r="D22" s="364"/>
      <c r="E22" s="364"/>
      <c r="F22" s="162"/>
      <c r="G22" s="365">
        <f>Konfigurace!G22</f>
        <v>0</v>
      </c>
      <c r="H22" s="365"/>
      <c r="I22" s="365"/>
      <c r="J22" s="241"/>
      <c r="K22" s="365">
        <f>Konfigurace!K22</f>
        <v>0</v>
      </c>
      <c r="L22" s="365"/>
      <c r="M22" s="365"/>
      <c r="N22" s="241"/>
      <c r="O22" s="365">
        <f>Konfigurace!O22</f>
        <v>0</v>
      </c>
      <c r="P22" s="365"/>
      <c r="Q22" s="241"/>
      <c r="R22" s="365">
        <f>Konfigurace!R22</f>
        <v>0</v>
      </c>
      <c r="S22" s="365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Prices'!$O$582&amp;" "&amp;"#"&amp;"8"</f>
        <v>Uchwyt #8</v>
      </c>
      <c r="D24" s="364"/>
      <c r="E24" s="364"/>
      <c r="F24" s="162"/>
      <c r="G24" s="365">
        <f>Konfigurace!G24</f>
        <v>0</v>
      </c>
      <c r="H24" s="365"/>
      <c r="I24" s="365"/>
      <c r="J24" s="241"/>
      <c r="K24" s="365">
        <f>Konfigurace!K24</f>
        <v>0</v>
      </c>
      <c r="L24" s="365"/>
      <c r="M24" s="365"/>
      <c r="N24" s="241"/>
      <c r="O24" s="365">
        <f>Konfigurace!O24</f>
        <v>0</v>
      </c>
      <c r="P24" s="365"/>
      <c r="Q24" s="241"/>
      <c r="R24" s="365">
        <f>Konfigurace!R24</f>
        <v>0</v>
      </c>
      <c r="S24" s="365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68" t="str">
        <f>'Translate &amp; Prices'!$O$224</f>
        <v>Suma</v>
      </c>
      <c r="F28" s="368"/>
      <c r="G28" s="368"/>
      <c r="H28" s="368"/>
      <c r="I28" s="368"/>
      <c r="J28" s="368"/>
      <c r="K28" s="370"/>
      <c r="L28" s="372">
        <f ca="1">Konfigurace!L28</f>
        <v>0</v>
      </c>
      <c r="M28" s="372"/>
      <c r="N28" s="372"/>
      <c r="O28" s="372"/>
      <c r="P28" s="372"/>
      <c r="Q28" s="372"/>
      <c r="R28" s="372"/>
      <c r="S28" s="366" t="str">
        <f>Konfigurace!S28</f>
        <v>HUF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297" t="str">
        <f>"&lt;"&amp;" "&amp;'Translate &amp; Prices'!$B$550</f>
        <v>&lt; Vissza</v>
      </c>
      <c r="C36" s="298"/>
      <c r="Y36" s="152" t="s">
        <v>1390</v>
      </c>
      <c r="Z36" s="152" t="s">
        <v>1391</v>
      </c>
    </row>
    <row r="37" spans="1:26" ht="14.45" customHeight="1">
      <c r="B37" s="297"/>
      <c r="C37" s="298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D2" sqref="AD2:AH6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Válasszon színt</v>
      </c>
      <c r="S1" t="str">
        <f>'Translate &amp; Prices'!$B$555</f>
        <v>Alumínium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Nemesacél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Fekete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79.430000000000007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Arany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Szálcsiszolt alumínium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Szálcsiszolt rozsdamentes acél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Szálcsiszolt fekete matt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Szálcsiszolt bronz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Szálcsiszolt arany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A533" workbookViewId="0">
      <selection activeCell="N552" sqref="N552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4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24" t="s">
        <v>19</v>
      </c>
      <c r="D4" s="425"/>
      <c r="E4" s="424" t="s">
        <v>19</v>
      </c>
      <c r="F4" s="425"/>
      <c r="G4" s="424" t="s">
        <v>20</v>
      </c>
      <c r="H4" s="425"/>
      <c r="I4" s="424" t="s">
        <v>21</v>
      </c>
      <c r="J4" s="425"/>
      <c r="K4" s="424" t="s">
        <v>22</v>
      </c>
      <c r="L4" s="425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26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2239.130434782609</v>
      </c>
      <c r="D6" s="35">
        <f>IF($D$1=1,F6,IF($D$1=2,H6,IF($D$1=3,J6,IF($D$1=4,L6,0))))</f>
        <v>978.26086956521738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27"/>
      <c r="B7" s="20" t="str">
        <f t="shared" si="0"/>
        <v>BRW antracit</v>
      </c>
      <c r="C7" s="21">
        <f t="shared" ref="C7:D46" si="1">IF($D$1=1,E7,IF($D$1=2,G7,IF($D$1=3,I7,IF($D$1=4,K7,0))))</f>
        <v>4478.2608695652179</v>
      </c>
      <c r="D7" s="21">
        <f t="shared" si="1"/>
        <v>1184.7826086956522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27"/>
      <c r="B8" s="20" t="str">
        <f>IF($D$1=1,M8,IF($D$1=2,N8,IF($D$1=3,O8,IF($D$1=4,P8,0))))</f>
        <v>BRW fehér matt</v>
      </c>
      <c r="C8" s="21">
        <f t="shared" si="1"/>
        <v>4478.2608695652179</v>
      </c>
      <c r="D8" s="21">
        <f t="shared" si="1"/>
        <v>1184.7826086956522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27"/>
      <c r="B9" s="20" t="str">
        <f>IF($D$1=1,M9,IF($D$1=2,N9,IF($D$1=3,O9,IF($D$1=4,P9,0))))</f>
        <v>BRW fehér fényes</v>
      </c>
      <c r="C9" s="21">
        <f t="shared" si="1"/>
        <v>4478</v>
      </c>
      <c r="D9" s="21">
        <f t="shared" si="1"/>
        <v>1185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27"/>
      <c r="B10" s="20" t="str">
        <f>IF($D$1=1,M10,IF($D$1=2,N10,IF($D$1=3,O10,IF($D$1=4,P10,0))))</f>
        <v>BRW barna</v>
      </c>
      <c r="C10" s="21">
        <f t="shared" si="1"/>
        <v>3597.826086956522</v>
      </c>
      <c r="D10" s="21">
        <f t="shared" si="1"/>
        <v>1184.7826086956522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27"/>
      <c r="B11" s="19" t="str">
        <f t="shared" si="0"/>
        <v>BRW csiszolt</v>
      </c>
      <c r="C11" s="21">
        <f t="shared" si="1"/>
        <v>4130.434782608696</v>
      </c>
      <c r="D11" s="21">
        <f t="shared" si="1"/>
        <v>1184.7826086956522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27"/>
      <c r="B12" s="19" t="str">
        <f>IF($D$1=1,M12,IF($D$1=2,N12,IF($D$1=3,O12,IF($D$1=4,P12,0))))</f>
        <v>BRW fekete matt</v>
      </c>
      <c r="C12" s="21">
        <f t="shared" si="1"/>
        <v>3597.826086956522</v>
      </c>
      <c r="D12" s="21">
        <f t="shared" si="1"/>
        <v>1184.7826086956522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27"/>
      <c r="B13" s="19" t="str">
        <f>IF($D$1=1,M13,IF($D$1=2,N13,IF($D$1=3,O13,IF($D$1=4,P13,0))))</f>
        <v>BRW fekete fényes</v>
      </c>
      <c r="C13" s="21">
        <f t="shared" si="1"/>
        <v>5239</v>
      </c>
      <c r="D13" s="21">
        <f t="shared" si="1"/>
        <v>1185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27"/>
      <c r="B14" s="19" t="str">
        <f>IF($D$1=1,M14,IF($D$1=2,N14,IF($D$1=3,O14,IF($D$1=4,P14,0))))</f>
        <v>BRW fekete csiszolt</v>
      </c>
      <c r="C14" s="21">
        <f t="shared" si="1"/>
        <v>3750</v>
      </c>
      <c r="D14" s="21">
        <f t="shared" si="1"/>
        <v>1184.7826086956522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27"/>
      <c r="B15" s="19" t="str">
        <f>IF($D$1=1,M15,IF($D$1=2,N15,IF($D$1=3,O15,IF($D$1=4,P15,0))))</f>
        <v>BRW nemesacél ACIER GRATA</v>
      </c>
      <c r="C15" s="21">
        <f t="shared" si="1"/>
        <v>3717.3913043478265</v>
      </c>
      <c r="D15" s="21">
        <f t="shared" si="1"/>
        <v>1184.7826086956522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27"/>
      <c r="B16" s="19" t="str">
        <f>IF($D$1=1,M16,IF($D$1=2,N16,IF($D$1=3,O16,IF($D$1=4,P16,0))))</f>
        <v>BRW pezsgő</v>
      </c>
      <c r="C16" s="21">
        <f t="shared" si="1"/>
        <v>3597.826086956522</v>
      </c>
      <c r="D16" s="21">
        <f t="shared" si="1"/>
        <v>1184.7826086956522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27"/>
      <c r="B17" s="19" t="str">
        <f t="shared" si="0"/>
        <v>BRW nemesacél csiszolt</v>
      </c>
      <c r="C17" s="21">
        <f t="shared" si="1"/>
        <v>3717.3913043478265</v>
      </c>
      <c r="D17" s="21">
        <f t="shared" si="1"/>
        <v>1184.7826086956522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27"/>
      <c r="B18" s="19" t="str">
        <f t="shared" si="0"/>
        <v>Corleone (elox.)</v>
      </c>
      <c r="C18" s="21">
        <f t="shared" si="1"/>
        <v>4130.434782608696</v>
      </c>
      <c r="D18" s="21">
        <f t="shared" si="1"/>
        <v>1706.5217391304348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27"/>
      <c r="B19" s="19" t="str">
        <f t="shared" si="0"/>
        <v>Corleone fekete matt</v>
      </c>
      <c r="C19" s="21">
        <f t="shared" si="1"/>
        <v>5326.0869565217399</v>
      </c>
      <c r="D19" s="21">
        <f t="shared" si="1"/>
        <v>1706.5217391304348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27"/>
      <c r="B20" s="19" t="str">
        <f t="shared" si="0"/>
        <v>Corleone pezsgő</v>
      </c>
      <c r="C20" s="21">
        <f t="shared" si="1"/>
        <v>5326.0869565217399</v>
      </c>
      <c r="D20" s="21">
        <f t="shared" si="1"/>
        <v>1706.5217391304348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27"/>
      <c r="B21" s="19" t="str">
        <f t="shared" si="0"/>
        <v>Imola (elox.)</v>
      </c>
      <c r="C21" s="21">
        <f t="shared" si="1"/>
        <v>4065.2173913043484</v>
      </c>
      <c r="D21" s="21">
        <f t="shared" si="1"/>
        <v>1652.1739130434785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27"/>
      <c r="B22" s="19" t="str">
        <f t="shared" si="0"/>
        <v>Imola fekete matt</v>
      </c>
      <c r="C22" s="21">
        <f t="shared" si="1"/>
        <v>5326.0869565217399</v>
      </c>
      <c r="D22" s="21">
        <f t="shared" si="1"/>
        <v>1706.5217391304348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27"/>
      <c r="B23" s="19" t="str">
        <f t="shared" si="0"/>
        <v>Imola fehér matt</v>
      </c>
      <c r="C23" s="21">
        <f t="shared" si="1"/>
        <v>8239</v>
      </c>
      <c r="D23" s="21">
        <f t="shared" si="1"/>
        <v>1707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27"/>
      <c r="B24" s="19" t="str">
        <f t="shared" si="0"/>
        <v>Modena (elox.)</v>
      </c>
      <c r="C24" s="21">
        <f t="shared" si="1"/>
        <v>3652.1739130434789</v>
      </c>
      <c r="D24" s="21">
        <f t="shared" si="1"/>
        <v>1586.9565217391307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27"/>
      <c r="B25" s="20" t="str">
        <f t="shared" si="0"/>
        <v>Modena fekete matt</v>
      </c>
      <c r="C25" s="21">
        <f t="shared" si="1"/>
        <v>4250</v>
      </c>
      <c r="D25" s="21">
        <f t="shared" si="1"/>
        <v>1586.9565217391307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27"/>
      <c r="B26" s="20" t="str">
        <f t="shared" si="0"/>
        <v>Modena fekete fényes</v>
      </c>
      <c r="C26" s="21">
        <f t="shared" si="1"/>
        <v>7489.13</v>
      </c>
      <c r="D26" s="21">
        <f t="shared" si="1"/>
        <v>1706.57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27"/>
      <c r="B27" s="20" t="str">
        <f t="shared" si="0"/>
        <v>Modena fekete csiszolt</v>
      </c>
      <c r="C27" s="21">
        <f t="shared" si="1"/>
        <v>5326.0869565217399</v>
      </c>
      <c r="D27" s="21">
        <f t="shared" si="1"/>
        <v>1586.9565217391307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27"/>
      <c r="B28" s="20" t="str">
        <f t="shared" si="0"/>
        <v>Modena nemesacél csiszolt</v>
      </c>
      <c r="C28" s="21">
        <f t="shared" si="1"/>
        <v>5369.5652173913049</v>
      </c>
      <c r="D28" s="21">
        <f t="shared" si="1"/>
        <v>1586.9565217391307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27"/>
      <c r="B29" s="19" t="str">
        <f t="shared" si="0"/>
        <v>Palio (elox.)</v>
      </c>
      <c r="C29" s="21">
        <f t="shared" si="1"/>
        <v>4010.8695652173915</v>
      </c>
      <c r="D29" s="21">
        <f t="shared" si="1"/>
        <v>1532.608695652174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27"/>
      <c r="B30" s="19" t="str">
        <f t="shared" si="0"/>
        <v>Palio fekete matt</v>
      </c>
      <c r="C30" s="21">
        <f t="shared" si="1"/>
        <v>4010.8695652173915</v>
      </c>
      <c r="D30" s="21">
        <f t="shared" si="1"/>
        <v>1532.608695652174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27"/>
      <c r="B31" s="19" t="str">
        <f t="shared" si="0"/>
        <v>Pisa (elox.)</v>
      </c>
      <c r="C31" s="21">
        <f t="shared" si="1"/>
        <v>3913.0434782608695</v>
      </c>
      <c r="D31" s="21">
        <f t="shared" si="1"/>
        <v>1706.5217391304348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27"/>
      <c r="B32" s="19" t="str">
        <f t="shared" si="0"/>
        <v>Pisa fekete matt</v>
      </c>
      <c r="C32" s="21">
        <f t="shared" si="1"/>
        <v>4956.521739130435</v>
      </c>
      <c r="D32" s="21">
        <f t="shared" si="1"/>
        <v>1706.5217391304348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27"/>
      <c r="B33" s="19" t="str">
        <f t="shared" si="0"/>
        <v>Pisa fekete fényes</v>
      </c>
      <c r="C33" s="21">
        <f t="shared" si="1"/>
        <v>7489</v>
      </c>
      <c r="D33" s="21">
        <f t="shared" si="1"/>
        <v>1707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27"/>
      <c r="B34" s="19" t="str">
        <f>IF($D$1=1,M34,IF($D$1=2,N34,IF($D$1=3,O34,IF($D$1=4,P34,0))))</f>
        <v>Ravena</v>
      </c>
      <c r="C34" s="21">
        <f t="shared" si="1"/>
        <v>2934.7826086956525</v>
      </c>
      <c r="D34" s="21">
        <f t="shared" si="1"/>
        <v>1184.7826086956522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27"/>
      <c r="B35" s="19" t="str">
        <f>IF($D$1=1,M35,IF($D$1=2,N35,IF($D$1=3,O35,IF($D$1=4,P35,0))))</f>
        <v>Siena (elox.)</v>
      </c>
      <c r="C35" s="21">
        <f t="shared" si="1"/>
        <v>4010.8695652173915</v>
      </c>
      <c r="D35" s="21">
        <f t="shared" si="1"/>
        <v>1532.608695652174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27"/>
      <c r="B36" s="19" t="str">
        <f>IF($D$1=1,M36,IF($D$1=2,N36,IF($D$1=3,O36,IF($D$1=4,P36,0))))</f>
        <v>Siena fekete matt</v>
      </c>
      <c r="C36" s="21">
        <f t="shared" si="1"/>
        <v>4010.8695652173915</v>
      </c>
      <c r="D36" s="21">
        <f t="shared" si="1"/>
        <v>1532.608695652174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27"/>
      <c r="B37" s="19" t="str">
        <f t="shared" si="0"/>
        <v>Verona (elox.)</v>
      </c>
      <c r="C37" s="21">
        <f t="shared" si="1"/>
        <v>2717.391304347826</v>
      </c>
      <c r="D37" s="21">
        <f t="shared" si="1"/>
        <v>978.26086956521738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27"/>
      <c r="B38" s="19" t="str">
        <f>IF($D$1=1,M38,IF($D$1=2,N38,IF($D$1=3,O38,IF($D$1=4,P38,0))))</f>
        <v>Verona csiszolt</v>
      </c>
      <c r="C38" s="21">
        <f t="shared" si="1"/>
        <v>4717.3913043478269</v>
      </c>
      <c r="D38" s="21">
        <f t="shared" si="1"/>
        <v>1184.7826086956522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27"/>
      <c r="B39" s="19" t="str">
        <f>IF($D$1=1,M39,IF($D$1=2,N39,IF($D$1=3,O39,IF($D$1=4,P39,0))))</f>
        <v>Verona fekete fényes</v>
      </c>
      <c r="C39" s="21">
        <f t="shared" si="1"/>
        <v>3945.652173913044</v>
      </c>
      <c r="D39" s="21">
        <f t="shared" si="1"/>
        <v>1184.7826086956522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27"/>
      <c r="B40" s="19" t="str">
        <f>IF($D$1=1,M40,IF($D$1=2,N40,IF($D$1=3,O40,IF($D$1=4,P40,0))))</f>
        <v>Verona fekete matt</v>
      </c>
      <c r="C40" s="21">
        <f t="shared" si="1"/>
        <v>3945.652173913044</v>
      </c>
      <c r="D40" s="21">
        <f t="shared" si="1"/>
        <v>1184.7826086956522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27"/>
      <c r="B41" s="20" t="str">
        <f t="shared" si="0"/>
        <v>Verona barna</v>
      </c>
      <c r="C41" s="21">
        <f t="shared" si="1"/>
        <v>3945.652173913044</v>
      </c>
      <c r="D41" s="21">
        <f t="shared" si="1"/>
        <v>1184.7826086956522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27"/>
      <c r="B42" s="20" t="str">
        <f t="shared" si="0"/>
        <v>Verona pezsgő</v>
      </c>
      <c r="C42" s="21">
        <f t="shared" si="1"/>
        <v>3652.1739130434789</v>
      </c>
      <c r="D42" s="21">
        <f t="shared" si="1"/>
        <v>1184.7826086956522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27"/>
      <c r="B43" s="19" t="str">
        <f t="shared" si="0"/>
        <v>Verona nemesacél csiszolt</v>
      </c>
      <c r="C43" s="21">
        <f t="shared" si="1"/>
        <v>4836.95652173913</v>
      </c>
      <c r="D43" s="21">
        <f t="shared" si="1"/>
        <v>1184.7826086956522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27"/>
      <c r="B44" s="19" t="str">
        <f t="shared" si="0"/>
        <v>Verona nemesacél csiszolt Acier</v>
      </c>
      <c r="C44" s="21">
        <f t="shared" si="1"/>
        <v>4836.95652173913</v>
      </c>
      <c r="D44" s="21">
        <f t="shared" si="1"/>
        <v>1184.7826086956522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27"/>
      <c r="B45" s="19" t="str">
        <f t="shared" si="0"/>
        <v>Vivaro (elox.)</v>
      </c>
      <c r="C45" s="21">
        <f t="shared" si="1"/>
        <v>3945.652173913044</v>
      </c>
      <c r="D45" s="21">
        <f t="shared" si="1"/>
        <v>1652.1739130434785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27"/>
      <c r="B46" s="19" t="str">
        <f t="shared" si="0"/>
        <v>Vivaro fekete matt</v>
      </c>
      <c r="C46" s="21">
        <f t="shared" si="1"/>
        <v>5000.0000000000009</v>
      </c>
      <c r="D46" s="21">
        <f t="shared" si="1"/>
        <v>1652.1739130434785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27"/>
      <c r="B47" s="19" t="str">
        <f t="shared" si="0"/>
        <v>Vivaro pezsgő</v>
      </c>
      <c r="C47" s="21">
        <f t="shared" ref="C47:D55" si="2">IF($D$1=1,E47,IF($D$1=2,G47,IF($D$1=3,I47,IF($D$1=4,K47,0))))</f>
        <v>5000.0000000000009</v>
      </c>
      <c r="D47" s="21">
        <f t="shared" si="2"/>
        <v>1652.1739130434785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27"/>
      <c r="B48" s="19" t="str">
        <f>IF($D$1=1,M48,IF($D$1=2,N48,IF($D$1=3,O48,IF($D$1=4,P48,0))))</f>
        <v>Vivaro nemesacél csiszolt</v>
      </c>
      <c r="C48" s="21">
        <f t="shared" si="2"/>
        <v>5543.4782608695659</v>
      </c>
      <c r="D48" s="21">
        <f t="shared" si="2"/>
        <v>1652.1739130434785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27"/>
      <c r="B49" s="19" t="str">
        <f>IF($D$1=1,M49,IF($D$1=2,N49,IF($D$1=3,O49,IF($D$1=4,P49,0))))</f>
        <v>Vivaro fehér matt</v>
      </c>
      <c r="C49" s="21">
        <f t="shared" si="2"/>
        <v>5000.0000000000009</v>
      </c>
      <c r="D49" s="21">
        <f t="shared" si="2"/>
        <v>1652.1739130434785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27"/>
      <c r="B50" s="19" t="str">
        <f>IF($D$1=1,M50,IF($D$1=2,N50,IF($D$1=3,O50,IF($D$1=4,P50,0))))</f>
        <v>Vivaro fehér fényes</v>
      </c>
      <c r="C50" s="21">
        <f t="shared" si="2"/>
        <v>5000</v>
      </c>
      <c r="D50" s="21">
        <f t="shared" si="2"/>
        <v>1652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27"/>
      <c r="B51" s="19" t="str">
        <f>IF($D$1=1,M51,IF($D$1=2,N51,IF($D$1=3,O51,IF($D$1=4,P51,0))))</f>
        <v>Várna</v>
      </c>
      <c r="C51" s="21">
        <f t="shared" si="2"/>
        <v>3036.87</v>
      </c>
      <c r="D51" s="21">
        <f t="shared" si="2"/>
        <v>1518.37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27"/>
      <c r="B52" s="19" t="str">
        <f>IF($D$1=1,M52,IF($D$1=2,N52,IF($D$1=3,O52,IF($D$1=4,P52,0))))</f>
        <v>Rocca</v>
      </c>
      <c r="C52" s="21">
        <f t="shared" si="2"/>
        <v>2805.81</v>
      </c>
      <c r="D52" s="21">
        <f t="shared" si="2"/>
        <v>1249.8699999999999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27"/>
      <c r="B53" t="s">
        <v>1140</v>
      </c>
      <c r="C53" s="21">
        <f t="shared" si="2"/>
        <v>5327.41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27"/>
      <c r="B54" s="19" t="str">
        <f>IF($D$1=1,M54,IF($D$1=2,N54,IF($D$1=3,O54,IF($D$1=4,P54,0))))</f>
        <v>Rocca fekete</v>
      </c>
      <c r="C54" s="21">
        <f t="shared" si="2"/>
        <v>4869.3599999999997</v>
      </c>
      <c r="D54" s="21">
        <f t="shared" si="2"/>
        <v>1652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27"/>
      <c r="B55" s="49" t="str">
        <f>IF($D$1=1,M55,IF($D$1=2,N55,IF($D$1=3,O55,IF($D$1=4,P55,0))))</f>
        <v>Várna fekete</v>
      </c>
      <c r="C55" s="21">
        <f t="shared" si="2"/>
        <v>4326.12</v>
      </c>
      <c r="D55" s="21">
        <f t="shared" si="2"/>
        <v>1456.24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28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19" t="s">
        <v>1136</v>
      </c>
      <c r="B59" s="58" t="str">
        <f t="shared" ref="B59:B68" si="3">IF($D$1=1,M59,IF($D$1=2,N59,IF($D$1=3,O59,IF($D$1=4,P59,0))))</f>
        <v>Várna (bal és jobb) + Siena (fent és alul)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0"/>
      <c r="B60" s="60" t="str">
        <f t="shared" si="3"/>
        <v>Siena (bal és jobb) + Várna (felső és alsó)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0"/>
      <c r="B61" s="52" t="str">
        <f t="shared" si="3"/>
        <v>Várna fekete (bal és jobb) + Siena fekete (fent és alul)</v>
      </c>
      <c r="C61" s="53" t="str">
        <f>$B$55</f>
        <v>Várna fekete</v>
      </c>
      <c r="D61" s="54" t="str">
        <f>$B$36</f>
        <v>Siena fekete matt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0"/>
      <c r="B62" s="55" t="str">
        <f t="shared" si="3"/>
        <v>Siena fekete (bal és jobb) + Várna fekete (felső és alsó)</v>
      </c>
      <c r="C62" s="56" t="str">
        <f>$B$36</f>
        <v>Siena fekete matt</v>
      </c>
      <c r="D62" s="57" t="str">
        <f>$B$55</f>
        <v>Várna fekete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0"/>
      <c r="B63" s="58" t="str">
        <f t="shared" si="3"/>
        <v>Várna (bal és jobb) + Palio (felső és alsó)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1"/>
      <c r="B64" s="60" t="str">
        <f t="shared" si="3"/>
        <v>Palio (bal és jobb) + Várna (felső és alsó)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Várna (bal és jobb) + Rocca (felső és alsó)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(bal és jobb) + Várna (felső és alsó)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Várna fekete (bal és jobb) + Rocca fekete (felső és alsó)</v>
      </c>
      <c r="C67" s="53" t="str">
        <f>$B$55</f>
        <v>Várna fekete</v>
      </c>
      <c r="D67" s="54" t="str">
        <f>$B$54</f>
        <v>Rocca fekete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fekete (bal és jobb) + Várna fekete (felső és alsó)</v>
      </c>
      <c r="C68" s="56" t="str">
        <f>$B$54</f>
        <v>Rocca fekete</v>
      </c>
      <c r="D68" s="57" t="str">
        <f>$B$55</f>
        <v>Várna fekete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Átlátszó</v>
      </c>
      <c r="C73" s="21">
        <f>IF($D$1=1,E73,IF($D$1=2,G73,IF($D$1=3,I73,IF($D$1=4,K73,0))))</f>
        <v>1111.19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Fehér</v>
      </c>
      <c r="C74" s="21">
        <f>IF($D$1=1,E74,IF($D$1=2,G74,IF($D$1=3,I74,IF($D$1=4,K74,0))))</f>
        <v>852.64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Fekete</v>
      </c>
      <c r="C75" s="21">
        <f>IF($D$1=1,E75,IF($D$1=2,G75,IF($D$1=3,I75,IF($D$1=4,K75,0))))</f>
        <v>1111.19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5500.27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275.02999999999997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2" t="s">
        <v>28</v>
      </c>
      <c r="D78" s="422"/>
      <c r="E78" s="422" t="s">
        <v>28</v>
      </c>
      <c r="F78" s="422"/>
      <c r="G78" s="422" t="s">
        <v>28</v>
      </c>
      <c r="H78" s="422"/>
      <c r="I78" s="422" t="s">
        <v>28</v>
      </c>
      <c r="J78" s="422"/>
      <c r="K78" s="422" t="s">
        <v>28</v>
      </c>
      <c r="L78" s="423"/>
      <c r="M78" s="5"/>
    </row>
    <row r="79" spans="1:16" ht="15.75" thickBot="1">
      <c r="A79" s="437" t="s">
        <v>1133</v>
      </c>
      <c r="B79" s="106" t="str">
        <f t="shared" ref="B79:B142" si="4">IF($D$1=1,M79,IF($D$1=2,N79,IF($D$1=3,O79,IF($D$1=4,P79,0))))</f>
        <v>Átlátszó Üveg</v>
      </c>
      <c r="C79" s="440">
        <f>IF($D$1=1,E79,IF($D$1=2,G79,IF($D$1=3,I79,IF($D$1=4,K79,0))))</f>
        <v>4508</v>
      </c>
      <c r="D79" s="440">
        <f>IF($D$1=1,F79,IF($D$1=2,H79,IF($D$1=3,J79,IF($D$1=4,L79,0))))</f>
        <v>0</v>
      </c>
      <c r="E79" s="441">
        <v>504.7</v>
      </c>
      <c r="F79" s="442"/>
      <c r="G79" s="443">
        <v>19.600000000000001</v>
      </c>
      <c r="H79" s="444"/>
      <c r="I79" s="443">
        <v>75.384615384615387</v>
      </c>
      <c r="J79" s="444"/>
      <c r="K79" s="445">
        <v>4508</v>
      </c>
      <c r="L79" s="446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38"/>
      <c r="B80" s="109" t="str">
        <f t="shared" si="4"/>
        <v>Edzett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38"/>
      <c r="B81" s="109" t="str">
        <f t="shared" si="4"/>
        <v>Fólia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38"/>
      <c r="B82" s="109" t="str">
        <f t="shared" si="4"/>
        <v>Módosítások nélkül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38"/>
      <c r="B83" s="109" t="str">
        <f t="shared" si="4"/>
        <v>Edzett üveg (szállítási idő 3 hét)</v>
      </c>
      <c r="C83" s="447">
        <f>IF($D$1=1,E83,IF($D$1=2,G83,IF($D$1=3,I83,IF($D$1=4,K83,0))))</f>
        <v>9108</v>
      </c>
      <c r="D83" s="447">
        <f>IF($D$1=1,F83,IF($D$1=2,H83,IF($D$1=3,J83,IF($D$1=4,L83,0))))</f>
        <v>0</v>
      </c>
      <c r="E83" s="432">
        <v>1019.7</v>
      </c>
      <c r="F83" s="433"/>
      <c r="G83" s="448">
        <v>39.6</v>
      </c>
      <c r="H83" s="449"/>
      <c r="I83" s="448">
        <v>152.30769230769232</v>
      </c>
      <c r="J83" s="449"/>
      <c r="K83" s="429">
        <v>9108</v>
      </c>
      <c r="L83" s="430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38"/>
      <c r="B84" s="109" t="str">
        <f t="shared" si="4"/>
        <v>Satinato</v>
      </c>
      <c r="C84" s="431">
        <f t="shared" ref="C84:D137" si="5">IF($D$1=1,E84,IF($D$1=2,G84,IF($D$1=3,I84,IF($D$1=4,K84,0))))</f>
        <v>12879.999999999998</v>
      </c>
      <c r="D84" s="431">
        <f t="shared" si="5"/>
        <v>0</v>
      </c>
      <c r="E84" s="432">
        <v>1442</v>
      </c>
      <c r="F84" s="433"/>
      <c r="G84" s="434">
        <v>56</v>
      </c>
      <c r="H84" s="434"/>
      <c r="I84" s="434">
        <v>215.38461538461539</v>
      </c>
      <c r="J84" s="434"/>
      <c r="K84" s="435">
        <v>12879.999999999998</v>
      </c>
      <c r="L84" s="436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38"/>
      <c r="B85" s="109" t="str">
        <f t="shared" si="4"/>
        <v>Satinato edzett (szállítási idő 3 hét)</v>
      </c>
      <c r="C85" s="431">
        <f t="shared" si="5"/>
        <v>19780</v>
      </c>
      <c r="D85" s="431">
        <f t="shared" si="5"/>
        <v>0</v>
      </c>
      <c r="E85" s="432">
        <v>2214.5</v>
      </c>
      <c r="F85" s="433"/>
      <c r="G85" s="434">
        <v>86</v>
      </c>
      <c r="H85" s="434"/>
      <c r="I85" s="434">
        <v>330.76923076923077</v>
      </c>
      <c r="J85" s="434"/>
      <c r="K85" s="435">
        <v>19780</v>
      </c>
      <c r="L85" s="436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38"/>
      <c r="B86" s="109" t="str">
        <f t="shared" si="4"/>
        <v>Satinato barna</v>
      </c>
      <c r="C86" s="124">
        <f t="shared" si="5"/>
        <v>16173.599999999999</v>
      </c>
      <c r="D86" s="124">
        <f t="shared" si="5"/>
        <v>0</v>
      </c>
      <c r="E86" s="432">
        <v>1810.74</v>
      </c>
      <c r="F86" s="433"/>
      <c r="G86" s="448">
        <v>70.319999999999993</v>
      </c>
      <c r="H86" s="449"/>
      <c r="I86" s="448">
        <v>270.46153846153845</v>
      </c>
      <c r="J86" s="449"/>
      <c r="K86" s="450">
        <v>16173.599999999999</v>
      </c>
      <c r="L86" s="451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38"/>
      <c r="B87" s="109" t="str">
        <f t="shared" si="4"/>
        <v>Satinato grafit</v>
      </c>
      <c r="C87" s="431">
        <f t="shared" si="5"/>
        <v>16173.599999999999</v>
      </c>
      <c r="D87" s="431">
        <f t="shared" si="5"/>
        <v>0</v>
      </c>
      <c r="E87" s="432">
        <v>1810.74</v>
      </c>
      <c r="F87" s="433"/>
      <c r="G87" s="434">
        <v>70.319999999999993</v>
      </c>
      <c r="H87" s="434"/>
      <c r="I87" s="434">
        <v>270.46153846153845</v>
      </c>
      <c r="J87" s="434"/>
      <c r="K87" s="435">
        <v>16173.599999999999</v>
      </c>
      <c r="L87" s="436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38"/>
      <c r="B88" s="109" t="str">
        <f t="shared" si="4"/>
        <v>Screen</v>
      </c>
      <c r="C88" s="431">
        <f>IF($D$1=1,E88,IF($D$1=2,G88,IF($D$1=3,I88,IF($D$1=4,K88,0))))</f>
        <v>12677.599999999999</v>
      </c>
      <c r="D88" s="431">
        <f>IF($D$1=1,F88,IF($D$1=2,H88,IF($D$1=3,J88,IF($D$1=4,L88,0))))</f>
        <v>0</v>
      </c>
      <c r="E88" s="432">
        <v>1419.3400000000001</v>
      </c>
      <c r="F88" s="433"/>
      <c r="G88" s="434">
        <v>55.12</v>
      </c>
      <c r="H88" s="434"/>
      <c r="I88" s="434">
        <v>212</v>
      </c>
      <c r="J88" s="434"/>
      <c r="K88" s="435">
        <v>12677.599999999999</v>
      </c>
      <c r="L88" s="436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38"/>
      <c r="B89" s="109" t="str">
        <f t="shared" si="4"/>
        <v>Venus VG10</v>
      </c>
      <c r="C89" s="431">
        <f t="shared" si="5"/>
        <v>23579.599999999999</v>
      </c>
      <c r="D89" s="431">
        <f t="shared" si="5"/>
        <v>0</v>
      </c>
      <c r="E89" s="432">
        <v>2639.89</v>
      </c>
      <c r="F89" s="433"/>
      <c r="G89" s="434">
        <v>102.52</v>
      </c>
      <c r="H89" s="434"/>
      <c r="I89" s="434">
        <v>394.30769230769232</v>
      </c>
      <c r="J89" s="434"/>
      <c r="K89" s="435">
        <v>23579.599999999999</v>
      </c>
      <c r="L89" s="436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38"/>
      <c r="B90" s="109" t="str">
        <f t="shared" si="4"/>
        <v>Stopsol bronz</v>
      </c>
      <c r="C90" s="431">
        <f t="shared" si="5"/>
        <v>21564.799999999999</v>
      </c>
      <c r="D90" s="431">
        <f t="shared" si="5"/>
        <v>0</v>
      </c>
      <c r="E90" s="432">
        <v>2414.3200000000002</v>
      </c>
      <c r="F90" s="433"/>
      <c r="G90" s="434">
        <v>93.76</v>
      </c>
      <c r="H90" s="434"/>
      <c r="I90" s="434">
        <v>360.61538461538464</v>
      </c>
      <c r="J90" s="434"/>
      <c r="K90" s="435">
        <v>21564.799999999999</v>
      </c>
      <c r="L90" s="436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38"/>
      <c r="B91" s="109" t="str">
        <f t="shared" si="4"/>
        <v>Lakomat</v>
      </c>
      <c r="C91" s="431">
        <f>IF($D$1=1,E91,IF($D$1=2,G91,IF($D$1=3,I91,IF($D$1=4,K91,0))))</f>
        <v>11978.4</v>
      </c>
      <c r="D91" s="431">
        <f>IF($D$1=1,F91,IF($D$1=2,H91,IF($D$1=3,J91,IF($D$1=4,L91,0))))</f>
        <v>0</v>
      </c>
      <c r="E91" s="432">
        <v>1341.06</v>
      </c>
      <c r="F91" s="433"/>
      <c r="G91" s="434">
        <v>52.08</v>
      </c>
      <c r="H91" s="434"/>
      <c r="I91" s="434">
        <v>200.30769230769232</v>
      </c>
      <c r="J91" s="434"/>
      <c r="K91" s="435">
        <v>11978.4</v>
      </c>
      <c r="L91" s="436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38"/>
      <c r="B92" s="109" t="str">
        <f t="shared" si="4"/>
        <v>Homokmart</v>
      </c>
      <c r="C92" s="431">
        <f t="shared" si="5"/>
        <v>9982</v>
      </c>
      <c r="D92" s="431">
        <f t="shared" si="5"/>
        <v>0</v>
      </c>
      <c r="E92" s="432">
        <v>1117.55</v>
      </c>
      <c r="F92" s="433"/>
      <c r="G92" s="434">
        <v>43.4</v>
      </c>
      <c r="H92" s="434"/>
      <c r="I92" s="434">
        <v>166.92307692307693</v>
      </c>
      <c r="J92" s="434"/>
      <c r="K92" s="435">
        <v>9982</v>
      </c>
      <c r="L92" s="436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38"/>
      <c r="B93" s="109" t="str">
        <f t="shared" si="4"/>
        <v>Antisol bronz</v>
      </c>
      <c r="C93" s="431">
        <f t="shared" si="5"/>
        <v>8280</v>
      </c>
      <c r="D93" s="431">
        <f t="shared" si="5"/>
        <v>0</v>
      </c>
      <c r="E93" s="432">
        <v>927</v>
      </c>
      <c r="F93" s="433"/>
      <c r="G93" s="434">
        <v>36</v>
      </c>
      <c r="H93" s="434"/>
      <c r="I93" s="434">
        <v>138.46153846153845</v>
      </c>
      <c r="J93" s="434"/>
      <c r="K93" s="435">
        <v>8280</v>
      </c>
      <c r="L93" s="436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38"/>
      <c r="B94" s="109" t="str">
        <f t="shared" si="4"/>
        <v>Antisol grafit</v>
      </c>
      <c r="C94" s="431">
        <f t="shared" si="5"/>
        <v>8280</v>
      </c>
      <c r="D94" s="431">
        <f t="shared" si="5"/>
        <v>0</v>
      </c>
      <c r="E94" s="432">
        <v>927</v>
      </c>
      <c r="F94" s="433"/>
      <c r="G94" s="434">
        <v>36</v>
      </c>
      <c r="H94" s="434"/>
      <c r="I94" s="434">
        <v>138.46153846153845</v>
      </c>
      <c r="J94" s="434"/>
      <c r="K94" s="435">
        <v>8280</v>
      </c>
      <c r="L94" s="436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38"/>
      <c r="B95" s="109" t="str">
        <f t="shared" si="4"/>
        <v>Tükör</v>
      </c>
      <c r="C95" s="431">
        <f t="shared" si="5"/>
        <v>7543.9999999999991</v>
      </c>
      <c r="D95" s="431">
        <f t="shared" si="5"/>
        <v>0</v>
      </c>
      <c r="E95" s="432">
        <v>844.6</v>
      </c>
      <c r="F95" s="433"/>
      <c r="G95" s="434">
        <v>32.799999999999997</v>
      </c>
      <c r="H95" s="434"/>
      <c r="I95" s="434">
        <v>126.15384615384616</v>
      </c>
      <c r="J95" s="434"/>
      <c r="K95" s="435">
        <v>7543.9999999999991</v>
      </c>
      <c r="L95" s="436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38"/>
      <c r="B96" s="109" t="str">
        <f t="shared" si="4"/>
        <v>Tükör barna</v>
      </c>
      <c r="C96" s="431">
        <f t="shared" si="5"/>
        <v>10083.199999999999</v>
      </c>
      <c r="D96" s="431">
        <f t="shared" si="5"/>
        <v>0</v>
      </c>
      <c r="E96" s="432">
        <v>1128.8800000000001</v>
      </c>
      <c r="F96" s="433"/>
      <c r="G96" s="434">
        <v>43.84</v>
      </c>
      <c r="H96" s="434"/>
      <c r="I96" s="434">
        <v>168.61538461538461</v>
      </c>
      <c r="J96" s="434"/>
      <c r="K96" s="435">
        <v>10083.199999999999</v>
      </c>
      <c r="L96" s="436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38"/>
      <c r="B97" s="109" t="str">
        <f t="shared" si="4"/>
        <v>Tükör grafit</v>
      </c>
      <c r="C97" s="431">
        <f t="shared" si="5"/>
        <v>10083.199999999999</v>
      </c>
      <c r="D97" s="431">
        <f t="shared" si="5"/>
        <v>0</v>
      </c>
      <c r="E97" s="432">
        <v>1128.8800000000001</v>
      </c>
      <c r="F97" s="433"/>
      <c r="G97" s="434">
        <v>43.84</v>
      </c>
      <c r="H97" s="434"/>
      <c r="I97" s="434">
        <v>168.61538461538461</v>
      </c>
      <c r="J97" s="434"/>
      <c r="K97" s="435">
        <v>10083.199999999999</v>
      </c>
      <c r="L97" s="436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38"/>
      <c r="B98" s="109" t="str">
        <f t="shared" si="4"/>
        <v>Tükör + biztonsági fólia</v>
      </c>
      <c r="C98" s="431">
        <f t="shared" si="5"/>
        <v>8510</v>
      </c>
      <c r="D98" s="431">
        <f t="shared" si="5"/>
        <v>0</v>
      </c>
      <c r="E98" s="432">
        <v>952.75</v>
      </c>
      <c r="F98" s="433"/>
      <c r="G98" s="434">
        <v>37</v>
      </c>
      <c r="H98" s="434"/>
      <c r="I98" s="434">
        <v>142.30769230769232</v>
      </c>
      <c r="J98" s="434"/>
      <c r="K98" s="435">
        <v>8510</v>
      </c>
      <c r="L98" s="436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38"/>
      <c r="B99" s="109" t="str">
        <f t="shared" si="4"/>
        <v>Krizet</v>
      </c>
      <c r="C99" s="431">
        <f t="shared" si="5"/>
        <v>12677.599999999999</v>
      </c>
      <c r="D99" s="431">
        <f t="shared" si="5"/>
        <v>0</v>
      </c>
      <c r="E99" s="432">
        <v>1419.3400000000001</v>
      </c>
      <c r="F99" s="433"/>
      <c r="G99" s="434">
        <v>55.12</v>
      </c>
      <c r="H99" s="434"/>
      <c r="I99" s="434">
        <v>212</v>
      </c>
      <c r="J99" s="434"/>
      <c r="K99" s="435">
        <v>12677.599999999999</v>
      </c>
      <c r="L99" s="436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38"/>
      <c r="B100" s="109" t="str">
        <f t="shared" si="4"/>
        <v>Master (Carre)</v>
      </c>
      <c r="C100" s="452">
        <f t="shared" si="5"/>
        <v>12677.599999999999</v>
      </c>
      <c r="D100" s="452">
        <f t="shared" si="5"/>
        <v>0</v>
      </c>
      <c r="E100" s="432">
        <v>1419.3400000000001</v>
      </c>
      <c r="F100" s="433"/>
      <c r="G100" s="453">
        <v>55.12</v>
      </c>
      <c r="H100" s="453"/>
      <c r="I100" s="453">
        <v>212</v>
      </c>
      <c r="J100" s="453"/>
      <c r="K100" s="454">
        <v>12677.599999999999</v>
      </c>
      <c r="L100" s="455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38"/>
      <c r="B101" s="109" t="str">
        <f t="shared" si="4"/>
        <v xml:space="preserve">Master  Lens </v>
      </c>
      <c r="C101" s="452">
        <f t="shared" si="5"/>
        <v>12677.599999999999</v>
      </c>
      <c r="D101" s="452">
        <f t="shared" si="5"/>
        <v>0</v>
      </c>
      <c r="E101" s="432">
        <v>1419.3400000000001</v>
      </c>
      <c r="F101" s="433"/>
      <c r="G101" s="453">
        <v>55.12</v>
      </c>
      <c r="H101" s="453"/>
      <c r="I101" s="453">
        <v>212</v>
      </c>
      <c r="J101" s="453"/>
      <c r="K101" s="454">
        <v>12677.599999999999</v>
      </c>
      <c r="L101" s="455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38"/>
      <c r="B102" s="109" t="str">
        <f t="shared" si="4"/>
        <v>Master  Ligne</v>
      </c>
      <c r="C102" s="456">
        <f t="shared" si="5"/>
        <v>12677.599999999999</v>
      </c>
      <c r="D102" s="456">
        <f t="shared" si="5"/>
        <v>0</v>
      </c>
      <c r="E102" s="432">
        <v>1419.3400000000001</v>
      </c>
      <c r="F102" s="433"/>
      <c r="G102" s="457">
        <v>55.12</v>
      </c>
      <c r="H102" s="457"/>
      <c r="I102" s="457">
        <v>212</v>
      </c>
      <c r="J102" s="457"/>
      <c r="K102" s="458">
        <v>12677.599999999999</v>
      </c>
      <c r="L102" s="459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38"/>
      <c r="B103" s="109" t="str">
        <f t="shared" si="4"/>
        <v>Master  Point</v>
      </c>
      <c r="C103" s="456">
        <f>IF($D$1=1,E103,IF($D$1=2,G103,IF($D$1=3,I103,IF($D$1=4,K103,0))))</f>
        <v>12677.599999999999</v>
      </c>
      <c r="D103" s="456">
        <f>IF($D$1=1,F103,IF($D$1=2,H103,IF($D$1=3,J103,IF($D$1=4,L103,0))))</f>
        <v>0</v>
      </c>
      <c r="E103" s="432">
        <v>1419.3400000000001</v>
      </c>
      <c r="F103" s="433"/>
      <c r="G103" s="457">
        <v>55.12</v>
      </c>
      <c r="H103" s="457"/>
      <c r="I103" s="457">
        <v>212</v>
      </c>
      <c r="J103" s="457"/>
      <c r="K103" s="458">
        <v>12677.599999999999</v>
      </c>
      <c r="L103" s="459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38"/>
      <c r="B104" s="109" t="str">
        <f>IF($D$1=1,M104,IF($D$1=2,N104,IF($D$1=3,O104,IF($D$1=4,P104,0))))</f>
        <v xml:space="preserve">Master  Ray </v>
      </c>
      <c r="C104" s="460">
        <f t="shared" si="5"/>
        <v>12677.599999999999</v>
      </c>
      <c r="D104" s="460">
        <f t="shared" si="5"/>
        <v>0</v>
      </c>
      <c r="E104" s="432">
        <v>1419.3400000000001</v>
      </c>
      <c r="F104" s="433"/>
      <c r="G104" s="461">
        <v>55.12</v>
      </c>
      <c r="H104" s="461"/>
      <c r="I104" s="461">
        <v>212</v>
      </c>
      <c r="J104" s="461"/>
      <c r="K104" s="462">
        <v>12677.599999999999</v>
      </c>
      <c r="L104" s="463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38"/>
      <c r="B105" s="109" t="str">
        <f t="shared" si="4"/>
        <v>Master  Shine</v>
      </c>
      <c r="C105" s="460">
        <f t="shared" si="5"/>
        <v>12677.599999999999</v>
      </c>
      <c r="D105" s="460">
        <f t="shared" si="5"/>
        <v>0</v>
      </c>
      <c r="E105" s="432">
        <v>1419.3400000000001</v>
      </c>
      <c r="F105" s="433"/>
      <c r="G105" s="464">
        <v>55.12</v>
      </c>
      <c r="H105" s="464"/>
      <c r="I105" s="464">
        <v>212</v>
      </c>
      <c r="J105" s="464"/>
      <c r="K105" s="465">
        <v>12677.599999999999</v>
      </c>
      <c r="L105" s="466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38"/>
      <c r="B106" s="109" t="str">
        <f t="shared" si="4"/>
        <v>Lacobel RAL 1013</v>
      </c>
      <c r="C106" s="460">
        <f t="shared" si="5"/>
        <v>16191.999999999998</v>
      </c>
      <c r="D106" s="460">
        <f t="shared" si="5"/>
        <v>0</v>
      </c>
      <c r="E106" s="432">
        <v>1812.8</v>
      </c>
      <c r="F106" s="433"/>
      <c r="G106" s="457">
        <v>70.400000000000006</v>
      </c>
      <c r="H106" s="457"/>
      <c r="I106" s="457">
        <v>270.76923076923077</v>
      </c>
      <c r="J106" s="457"/>
      <c r="K106" s="458">
        <v>16191.999999999998</v>
      </c>
      <c r="L106" s="459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38"/>
      <c r="B107" s="109" t="str">
        <f t="shared" si="4"/>
        <v>Lacobel RAL 1014</v>
      </c>
      <c r="C107" s="460">
        <f t="shared" si="5"/>
        <v>13339.999999999998</v>
      </c>
      <c r="D107" s="460">
        <f t="shared" si="5"/>
        <v>0</v>
      </c>
      <c r="E107" s="432">
        <v>1493.5</v>
      </c>
      <c r="F107" s="433"/>
      <c r="G107" s="461">
        <v>58</v>
      </c>
      <c r="H107" s="461"/>
      <c r="I107" s="461">
        <v>223.07692307692307</v>
      </c>
      <c r="J107" s="461"/>
      <c r="K107" s="462">
        <v>13339.999999999998</v>
      </c>
      <c r="L107" s="463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38"/>
      <c r="B108" s="109" t="str">
        <f t="shared" si="4"/>
        <v>Lacobel RAL 1015</v>
      </c>
      <c r="C108" s="460">
        <f t="shared" si="5"/>
        <v>13339.999999999998</v>
      </c>
      <c r="D108" s="460">
        <f t="shared" si="5"/>
        <v>0</v>
      </c>
      <c r="E108" s="432">
        <v>1493.5</v>
      </c>
      <c r="F108" s="433"/>
      <c r="G108" s="461">
        <v>58</v>
      </c>
      <c r="H108" s="461"/>
      <c r="I108" s="461">
        <v>223.07692307692307</v>
      </c>
      <c r="J108" s="461"/>
      <c r="K108" s="462">
        <v>13339.999999999998</v>
      </c>
      <c r="L108" s="463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38"/>
      <c r="B109" s="109" t="str">
        <f t="shared" si="4"/>
        <v>Lacobel RAL 2001</v>
      </c>
      <c r="C109" s="460">
        <f t="shared" si="5"/>
        <v>13339.999999999998</v>
      </c>
      <c r="D109" s="460">
        <f t="shared" si="5"/>
        <v>0</v>
      </c>
      <c r="E109" s="432">
        <v>1493.5</v>
      </c>
      <c r="F109" s="433"/>
      <c r="G109" s="461">
        <v>58</v>
      </c>
      <c r="H109" s="461"/>
      <c r="I109" s="461">
        <v>223.07692307692307</v>
      </c>
      <c r="J109" s="461"/>
      <c r="K109" s="462">
        <v>13339.999999999998</v>
      </c>
      <c r="L109" s="463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38"/>
      <c r="B110" s="109" t="str">
        <f t="shared" si="4"/>
        <v>Lacobel RAL 3004</v>
      </c>
      <c r="C110" s="460">
        <f t="shared" si="5"/>
        <v>13339.999999999998</v>
      </c>
      <c r="D110" s="460">
        <f t="shared" si="5"/>
        <v>0</v>
      </c>
      <c r="E110" s="432">
        <v>1493.5</v>
      </c>
      <c r="F110" s="433"/>
      <c r="G110" s="461">
        <v>58</v>
      </c>
      <c r="H110" s="461"/>
      <c r="I110" s="461">
        <v>223.07692307692307</v>
      </c>
      <c r="J110" s="461"/>
      <c r="K110" s="462">
        <v>13339.999999999998</v>
      </c>
      <c r="L110" s="463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38"/>
      <c r="B111" s="109" t="str">
        <f t="shared" si="4"/>
        <v>Lacobel RAL 4006</v>
      </c>
      <c r="C111" s="460">
        <f t="shared" si="5"/>
        <v>13339.999999999998</v>
      </c>
      <c r="D111" s="460">
        <f t="shared" si="5"/>
        <v>0</v>
      </c>
      <c r="E111" s="432">
        <v>1493.5</v>
      </c>
      <c r="F111" s="433"/>
      <c r="G111" s="461">
        <v>58</v>
      </c>
      <c r="H111" s="461"/>
      <c r="I111" s="461">
        <v>223.07692307692307</v>
      </c>
      <c r="J111" s="461"/>
      <c r="K111" s="462">
        <v>13339.999999999998</v>
      </c>
      <c r="L111" s="463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38"/>
      <c r="B112" s="109" t="str">
        <f t="shared" si="4"/>
        <v>Lacobel RAL 5002</v>
      </c>
      <c r="C112" s="460">
        <f t="shared" si="5"/>
        <v>13339.999999999998</v>
      </c>
      <c r="D112" s="460">
        <f t="shared" si="5"/>
        <v>0</v>
      </c>
      <c r="E112" s="432">
        <v>1493.5</v>
      </c>
      <c r="F112" s="433"/>
      <c r="G112" s="461">
        <v>58</v>
      </c>
      <c r="H112" s="461"/>
      <c r="I112" s="461">
        <v>223.07692307692307</v>
      </c>
      <c r="J112" s="461"/>
      <c r="K112" s="462">
        <v>13339.999999999998</v>
      </c>
      <c r="L112" s="463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38"/>
      <c r="B113" s="109" t="str">
        <f t="shared" si="4"/>
        <v>Lacobel RAL 7035</v>
      </c>
      <c r="C113" s="460">
        <f t="shared" si="5"/>
        <v>13339.999999999998</v>
      </c>
      <c r="D113" s="460">
        <f t="shared" si="5"/>
        <v>0</v>
      </c>
      <c r="E113" s="432">
        <v>1493.5</v>
      </c>
      <c r="F113" s="433"/>
      <c r="G113" s="461">
        <v>58</v>
      </c>
      <c r="H113" s="461"/>
      <c r="I113" s="461">
        <v>223.07692307692307</v>
      </c>
      <c r="J113" s="461"/>
      <c r="K113" s="462">
        <v>13339.999999999998</v>
      </c>
      <c r="L113" s="463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38"/>
      <c r="B114" s="109" t="str">
        <f t="shared" si="4"/>
        <v>Lacobel RAL 8017</v>
      </c>
      <c r="C114" s="460">
        <f t="shared" si="5"/>
        <v>13339.999999999998</v>
      </c>
      <c r="D114" s="460">
        <f t="shared" si="5"/>
        <v>0</v>
      </c>
      <c r="E114" s="432">
        <v>1493.5</v>
      </c>
      <c r="F114" s="433"/>
      <c r="G114" s="461">
        <v>58</v>
      </c>
      <c r="H114" s="461"/>
      <c r="I114" s="461">
        <v>223.07692307692307</v>
      </c>
      <c r="J114" s="461"/>
      <c r="K114" s="462">
        <v>13339.999999999998</v>
      </c>
      <c r="L114" s="463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38"/>
      <c r="B115" s="109" t="str">
        <f t="shared" si="4"/>
        <v>Lacobel RAL 9003</v>
      </c>
      <c r="C115" s="460">
        <f t="shared" si="5"/>
        <v>16191.999999999998</v>
      </c>
      <c r="D115" s="460">
        <f t="shared" si="5"/>
        <v>0</v>
      </c>
      <c r="E115" s="432">
        <v>1812.8</v>
      </c>
      <c r="F115" s="433"/>
      <c r="G115" s="461">
        <v>70.400000000000006</v>
      </c>
      <c r="H115" s="461"/>
      <c r="I115" s="461">
        <v>270.76923076923077</v>
      </c>
      <c r="J115" s="461"/>
      <c r="K115" s="462">
        <v>16191.999999999998</v>
      </c>
      <c r="L115" s="463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38"/>
      <c r="B116" s="109" t="str">
        <f t="shared" si="4"/>
        <v>Lacobel RAL 9005</v>
      </c>
      <c r="C116" s="460">
        <f t="shared" si="5"/>
        <v>13339.999999999998</v>
      </c>
      <c r="D116" s="460">
        <f t="shared" si="5"/>
        <v>0</v>
      </c>
      <c r="E116" s="432">
        <v>1493.5</v>
      </c>
      <c r="F116" s="433"/>
      <c r="G116" s="461">
        <v>58</v>
      </c>
      <c r="H116" s="461"/>
      <c r="I116" s="461">
        <v>223.07692307692307</v>
      </c>
      <c r="J116" s="461"/>
      <c r="K116" s="462">
        <v>13339.999999999998</v>
      </c>
      <c r="L116" s="463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38"/>
      <c r="B117" s="109" t="str">
        <f t="shared" si="4"/>
        <v>Lacobel RAL 9006</v>
      </c>
      <c r="C117" s="460">
        <f t="shared" si="5"/>
        <v>13339.999999999998</v>
      </c>
      <c r="D117" s="460">
        <f t="shared" si="5"/>
        <v>0</v>
      </c>
      <c r="E117" s="432">
        <v>1493.5</v>
      </c>
      <c r="F117" s="433"/>
      <c r="G117" s="461">
        <v>58</v>
      </c>
      <c r="H117" s="461"/>
      <c r="I117" s="461">
        <v>223.07692307692307</v>
      </c>
      <c r="J117" s="461"/>
      <c r="K117" s="462">
        <v>13339.999999999998</v>
      </c>
      <c r="L117" s="463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38"/>
      <c r="B118" s="109" t="str">
        <f t="shared" si="4"/>
        <v>Lacobel RAL 9007</v>
      </c>
      <c r="C118" s="460">
        <f t="shared" si="5"/>
        <v>16191.999999999998</v>
      </c>
      <c r="D118" s="460">
        <f t="shared" si="5"/>
        <v>0</v>
      </c>
      <c r="E118" s="432">
        <v>1812.8</v>
      </c>
      <c r="F118" s="433"/>
      <c r="G118" s="461">
        <v>70.400000000000006</v>
      </c>
      <c r="H118" s="461"/>
      <c r="I118" s="461">
        <v>270.76923076923077</v>
      </c>
      <c r="J118" s="461"/>
      <c r="K118" s="462">
        <v>16191.999999999998</v>
      </c>
      <c r="L118" s="463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38"/>
      <c r="B119" s="109" t="str">
        <f t="shared" si="4"/>
        <v>Lacobel RAL 9010</v>
      </c>
      <c r="C119" s="460">
        <f t="shared" si="5"/>
        <v>13339.999999999998</v>
      </c>
      <c r="D119" s="460">
        <f t="shared" si="5"/>
        <v>0</v>
      </c>
      <c r="E119" s="432">
        <v>1493.5</v>
      </c>
      <c r="F119" s="433"/>
      <c r="G119" s="461">
        <v>58</v>
      </c>
      <c r="H119" s="461"/>
      <c r="I119" s="461">
        <v>223.07692307692307</v>
      </c>
      <c r="J119" s="461"/>
      <c r="K119" s="462">
        <v>13339.999999999998</v>
      </c>
      <c r="L119" s="463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38"/>
      <c r="B120" s="109" t="str">
        <f t="shared" si="4"/>
        <v>Lacobel REF 0128</v>
      </c>
      <c r="C120" s="460">
        <f t="shared" si="5"/>
        <v>16191.999999999998</v>
      </c>
      <c r="D120" s="460">
        <f t="shared" si="5"/>
        <v>0</v>
      </c>
      <c r="E120" s="432">
        <v>1812.8</v>
      </c>
      <c r="F120" s="433"/>
      <c r="G120" s="461">
        <v>70.400000000000006</v>
      </c>
      <c r="H120" s="461"/>
      <c r="I120" s="461">
        <v>270.76923076923077</v>
      </c>
      <c r="J120" s="461"/>
      <c r="K120" s="462">
        <v>16191.999999999998</v>
      </c>
      <c r="L120" s="463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38"/>
      <c r="B121" s="109" t="str">
        <f t="shared" si="4"/>
        <v>Lacobel REF 0327</v>
      </c>
      <c r="C121" s="460">
        <f t="shared" si="5"/>
        <v>16191.999999999998</v>
      </c>
      <c r="D121" s="460">
        <f t="shared" si="5"/>
        <v>0</v>
      </c>
      <c r="E121" s="432">
        <v>1812.8</v>
      </c>
      <c r="F121" s="433"/>
      <c r="G121" s="461">
        <v>70.400000000000006</v>
      </c>
      <c r="H121" s="461"/>
      <c r="I121" s="461">
        <v>270.76923076923077</v>
      </c>
      <c r="J121" s="461"/>
      <c r="K121" s="462">
        <v>16191.999999999998</v>
      </c>
      <c r="L121" s="463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38"/>
      <c r="B122" s="109" t="str">
        <f t="shared" si="4"/>
        <v>Lacobel REF 0337</v>
      </c>
      <c r="C122" s="460">
        <f t="shared" si="5"/>
        <v>16191.999999999998</v>
      </c>
      <c r="D122" s="460">
        <f t="shared" si="5"/>
        <v>0</v>
      </c>
      <c r="E122" s="432">
        <v>1812.8</v>
      </c>
      <c r="F122" s="433"/>
      <c r="G122" s="461">
        <v>70.400000000000006</v>
      </c>
      <c r="H122" s="461"/>
      <c r="I122" s="461">
        <v>270.76923076923077</v>
      </c>
      <c r="J122" s="461"/>
      <c r="K122" s="462">
        <v>16191.999999999998</v>
      </c>
      <c r="L122" s="463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38"/>
      <c r="B123" s="109" t="str">
        <f t="shared" si="4"/>
        <v>Lacobel REF 0627</v>
      </c>
      <c r="C123" s="460">
        <f t="shared" si="5"/>
        <v>16191.999999999998</v>
      </c>
      <c r="D123" s="460">
        <f t="shared" si="5"/>
        <v>0</v>
      </c>
      <c r="E123" s="432">
        <v>1812.8</v>
      </c>
      <c r="F123" s="433"/>
      <c r="G123" s="461">
        <v>70.400000000000006</v>
      </c>
      <c r="H123" s="461"/>
      <c r="I123" s="461">
        <v>270.76923076923077</v>
      </c>
      <c r="J123" s="461"/>
      <c r="K123" s="462">
        <v>16191.999999999998</v>
      </c>
      <c r="L123" s="463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38"/>
      <c r="B124" s="109" t="str">
        <f t="shared" si="4"/>
        <v>Lacobel REF 0667</v>
      </c>
      <c r="C124" s="460">
        <f t="shared" si="5"/>
        <v>13339.999999999998</v>
      </c>
      <c r="D124" s="460">
        <f t="shared" si="5"/>
        <v>0</v>
      </c>
      <c r="E124" s="432">
        <v>1493.5</v>
      </c>
      <c r="F124" s="433"/>
      <c r="G124" s="461">
        <v>58</v>
      </c>
      <c r="H124" s="461"/>
      <c r="I124" s="461">
        <v>223.07692307692307</v>
      </c>
      <c r="J124" s="461"/>
      <c r="K124" s="462">
        <v>13339.999999999998</v>
      </c>
      <c r="L124" s="463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38"/>
      <c r="B125" s="109" t="str">
        <f t="shared" si="4"/>
        <v>Lacobel REF 1164</v>
      </c>
      <c r="C125" s="460">
        <f t="shared" si="5"/>
        <v>13339.999999999998</v>
      </c>
      <c r="D125" s="460">
        <f t="shared" si="5"/>
        <v>0</v>
      </c>
      <c r="E125" s="432">
        <v>1493.5</v>
      </c>
      <c r="F125" s="433"/>
      <c r="G125" s="461">
        <v>58</v>
      </c>
      <c r="H125" s="461"/>
      <c r="I125" s="461">
        <v>223.07692307692307</v>
      </c>
      <c r="J125" s="461"/>
      <c r="K125" s="462">
        <v>13339.999999999998</v>
      </c>
      <c r="L125" s="463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38"/>
      <c r="B126" s="109" t="str">
        <f t="shared" si="4"/>
        <v>Lacobel REF 1236</v>
      </c>
      <c r="C126" s="460">
        <f t="shared" si="5"/>
        <v>13339.999999999998</v>
      </c>
      <c r="D126" s="460">
        <f t="shared" si="5"/>
        <v>0</v>
      </c>
      <c r="E126" s="432">
        <v>1493.5</v>
      </c>
      <c r="F126" s="433"/>
      <c r="G126" s="461">
        <v>58</v>
      </c>
      <c r="H126" s="461"/>
      <c r="I126" s="461">
        <v>223.07692307692307</v>
      </c>
      <c r="J126" s="461"/>
      <c r="K126" s="462">
        <v>13339.999999999998</v>
      </c>
      <c r="L126" s="463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38"/>
      <c r="B127" s="109" t="str">
        <f t="shared" si="4"/>
        <v>Lacobel REF 1435</v>
      </c>
      <c r="C127" s="460">
        <f t="shared" si="5"/>
        <v>13339.999999999998</v>
      </c>
      <c r="D127" s="460">
        <f t="shared" si="5"/>
        <v>0</v>
      </c>
      <c r="E127" s="432">
        <v>1493.5</v>
      </c>
      <c r="F127" s="433"/>
      <c r="G127" s="461">
        <v>58</v>
      </c>
      <c r="H127" s="461"/>
      <c r="I127" s="461">
        <v>223.07692307692307</v>
      </c>
      <c r="J127" s="461"/>
      <c r="K127" s="462">
        <v>13339.999999999998</v>
      </c>
      <c r="L127" s="463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38"/>
      <c r="B128" s="109" t="str">
        <f t="shared" si="4"/>
        <v>Lacobel REF 1586</v>
      </c>
      <c r="C128" s="460">
        <f t="shared" si="5"/>
        <v>13339.999999999998</v>
      </c>
      <c r="D128" s="460">
        <f t="shared" si="5"/>
        <v>0</v>
      </c>
      <c r="E128" s="432">
        <v>1493.5</v>
      </c>
      <c r="F128" s="433"/>
      <c r="G128" s="461">
        <v>58</v>
      </c>
      <c r="H128" s="461"/>
      <c r="I128" s="461">
        <v>223.07692307692307</v>
      </c>
      <c r="J128" s="461"/>
      <c r="K128" s="462">
        <v>13339.999999999998</v>
      </c>
      <c r="L128" s="463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38"/>
      <c r="B129" s="109" t="str">
        <f t="shared" si="4"/>
        <v>Lacobel REF 1603</v>
      </c>
      <c r="C129" s="460">
        <f t="shared" si="5"/>
        <v>13339.999999999998</v>
      </c>
      <c r="D129" s="460">
        <f t="shared" si="5"/>
        <v>0</v>
      </c>
      <c r="E129" s="432">
        <v>1493.5</v>
      </c>
      <c r="F129" s="433"/>
      <c r="G129" s="461">
        <v>58</v>
      </c>
      <c r="H129" s="461"/>
      <c r="I129" s="461">
        <v>223.07692307692307</v>
      </c>
      <c r="J129" s="461"/>
      <c r="K129" s="462">
        <v>13339.999999999998</v>
      </c>
      <c r="L129" s="463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38"/>
      <c r="B130" s="109" t="str">
        <f t="shared" si="4"/>
        <v>Lacobel REF 1604</v>
      </c>
      <c r="C130" s="460">
        <f t="shared" si="5"/>
        <v>13339.999999999998</v>
      </c>
      <c r="D130" s="460">
        <f t="shared" si="5"/>
        <v>0</v>
      </c>
      <c r="E130" s="432">
        <v>1493.5</v>
      </c>
      <c r="F130" s="433"/>
      <c r="G130" s="461">
        <v>58</v>
      </c>
      <c r="H130" s="461"/>
      <c r="I130" s="461">
        <v>223.07692307692307</v>
      </c>
      <c r="J130" s="461"/>
      <c r="K130" s="462">
        <v>13339.999999999998</v>
      </c>
      <c r="L130" s="463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38"/>
      <c r="B131" s="109" t="str">
        <f t="shared" si="4"/>
        <v>Matelac RAL 2001</v>
      </c>
      <c r="C131" s="460">
        <f t="shared" si="5"/>
        <v>22356</v>
      </c>
      <c r="D131" s="460">
        <f t="shared" si="5"/>
        <v>0</v>
      </c>
      <c r="E131" s="432">
        <v>2502.9</v>
      </c>
      <c r="F131" s="433"/>
      <c r="G131" s="461">
        <v>97.2</v>
      </c>
      <c r="H131" s="461"/>
      <c r="I131" s="461">
        <v>373.84615384615387</v>
      </c>
      <c r="J131" s="461"/>
      <c r="K131" s="462">
        <v>22356</v>
      </c>
      <c r="L131" s="463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38"/>
      <c r="B132" s="109" t="str">
        <f t="shared" si="4"/>
        <v>Matelac RAL 3004</v>
      </c>
      <c r="C132" s="460">
        <f t="shared" si="5"/>
        <v>22356</v>
      </c>
      <c r="D132" s="460">
        <f t="shared" si="5"/>
        <v>0</v>
      </c>
      <c r="E132" s="432">
        <v>2502.9</v>
      </c>
      <c r="F132" s="433"/>
      <c r="G132" s="461">
        <v>97.2</v>
      </c>
      <c r="H132" s="461"/>
      <c r="I132" s="461">
        <v>373.84615384615387</v>
      </c>
      <c r="J132" s="461"/>
      <c r="K132" s="462">
        <v>22356</v>
      </c>
      <c r="L132" s="463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38"/>
      <c r="B133" s="109" t="str">
        <f t="shared" si="4"/>
        <v>Matelac RAL 7021</v>
      </c>
      <c r="C133" s="467">
        <f t="shared" si="5"/>
        <v>22356</v>
      </c>
      <c r="D133" s="468">
        <f t="shared" si="5"/>
        <v>0</v>
      </c>
      <c r="E133" s="432">
        <v>2502.9</v>
      </c>
      <c r="F133" s="433"/>
      <c r="G133" s="461">
        <v>97.2</v>
      </c>
      <c r="H133" s="461"/>
      <c r="I133" s="461">
        <v>373.84615384615387</v>
      </c>
      <c r="J133" s="461"/>
      <c r="K133" s="462">
        <v>22356</v>
      </c>
      <c r="L133" s="463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38"/>
      <c r="B134" s="109" t="str">
        <f t="shared" si="4"/>
        <v>Matelac RAL 9003</v>
      </c>
      <c r="C134" s="467">
        <f t="shared" si="5"/>
        <v>26035.999999999996</v>
      </c>
      <c r="D134" s="468">
        <f t="shared" si="5"/>
        <v>0</v>
      </c>
      <c r="E134" s="432">
        <v>2914.9</v>
      </c>
      <c r="F134" s="433"/>
      <c r="G134" s="461">
        <v>113.2</v>
      </c>
      <c r="H134" s="461"/>
      <c r="I134" s="461">
        <v>435.38461538461536</v>
      </c>
      <c r="J134" s="461"/>
      <c r="K134" s="462">
        <v>26035.999999999996</v>
      </c>
      <c r="L134" s="463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38"/>
      <c r="B135" s="109" t="str">
        <f t="shared" si="4"/>
        <v>Matelac RAL 9005</v>
      </c>
      <c r="C135" s="467">
        <f t="shared" si="5"/>
        <v>22356</v>
      </c>
      <c r="D135" s="468">
        <f t="shared" si="5"/>
        <v>0</v>
      </c>
      <c r="E135" s="432">
        <v>2502.9</v>
      </c>
      <c r="F135" s="433"/>
      <c r="G135" s="461">
        <v>97.2</v>
      </c>
      <c r="H135" s="461"/>
      <c r="I135" s="461">
        <v>373.84615384615387</v>
      </c>
      <c r="J135" s="461"/>
      <c r="K135" s="462">
        <v>22356</v>
      </c>
      <c r="L135" s="463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38"/>
      <c r="B136" s="109" t="str">
        <f t="shared" si="4"/>
        <v>Matelac RAL 9006</v>
      </c>
      <c r="C136" s="467">
        <f t="shared" si="5"/>
        <v>22356</v>
      </c>
      <c r="D136" s="468">
        <f t="shared" si="5"/>
        <v>0</v>
      </c>
      <c r="E136" s="432">
        <v>2502.9</v>
      </c>
      <c r="F136" s="433"/>
      <c r="G136" s="461">
        <v>97.2</v>
      </c>
      <c r="H136" s="461"/>
      <c r="I136" s="461">
        <v>373.84615384615387</v>
      </c>
      <c r="J136" s="461"/>
      <c r="K136" s="462">
        <v>22356</v>
      </c>
      <c r="L136" s="463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38"/>
      <c r="B137" s="109" t="str">
        <f t="shared" si="4"/>
        <v>Matelac RAL 9010</v>
      </c>
      <c r="C137" s="467">
        <f t="shared" si="5"/>
        <v>22356</v>
      </c>
      <c r="D137" s="468">
        <f t="shared" si="5"/>
        <v>0</v>
      </c>
      <c r="E137" s="432">
        <v>2502.9</v>
      </c>
      <c r="F137" s="433"/>
      <c r="G137" s="461">
        <v>97.2</v>
      </c>
      <c r="H137" s="461"/>
      <c r="I137" s="461">
        <v>373.84615384615387</v>
      </c>
      <c r="J137" s="461"/>
      <c r="K137" s="462">
        <v>22356</v>
      </c>
      <c r="L137" s="463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38"/>
      <c r="B138" s="109" t="str">
        <f t="shared" si="4"/>
        <v>Matelac REF 1435</v>
      </c>
      <c r="C138" s="467">
        <f t="shared" ref="C138:D142" si="6">IF($D$1=1,E138,IF($D$1=2,G138,IF($D$1=3,I138,IF($D$1=4,K138,0))))</f>
        <v>22356</v>
      </c>
      <c r="D138" s="468">
        <f t="shared" si="6"/>
        <v>0</v>
      </c>
      <c r="E138" s="432">
        <v>2502.9</v>
      </c>
      <c r="F138" s="433"/>
      <c r="G138" s="469">
        <v>97.2</v>
      </c>
      <c r="H138" s="469"/>
      <c r="I138" s="469">
        <v>373.84615384615387</v>
      </c>
      <c r="J138" s="469"/>
      <c r="K138" s="470">
        <v>22356</v>
      </c>
      <c r="L138" s="47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38"/>
      <c r="B139" s="109" t="str">
        <f t="shared" si="4"/>
        <v>Matelac REF 1586</v>
      </c>
      <c r="C139" s="467">
        <f t="shared" si="6"/>
        <v>22356</v>
      </c>
      <c r="D139" s="468">
        <f t="shared" si="6"/>
        <v>0</v>
      </c>
      <c r="E139" s="432">
        <v>2502.9</v>
      </c>
      <c r="F139" s="433"/>
      <c r="G139" s="461">
        <v>97.2</v>
      </c>
      <c r="H139" s="461"/>
      <c r="I139" s="461">
        <v>373.84615384615387</v>
      </c>
      <c r="J139" s="461"/>
      <c r="K139" s="462">
        <v>22356</v>
      </c>
      <c r="L139" s="463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38"/>
      <c r="B140" s="109" t="str">
        <f t="shared" si="4"/>
        <v>Matelac tükör bronz</v>
      </c>
      <c r="C140" s="467">
        <f t="shared" si="6"/>
        <v>24195.999999999996</v>
      </c>
      <c r="D140" s="468">
        <f t="shared" si="6"/>
        <v>0</v>
      </c>
      <c r="E140" s="432">
        <v>2708.9</v>
      </c>
      <c r="F140" s="433"/>
      <c r="G140" s="469">
        <v>105.2</v>
      </c>
      <c r="H140" s="469"/>
      <c r="I140" s="469">
        <v>404.61538461538464</v>
      </c>
      <c r="J140" s="469"/>
      <c r="K140" s="470">
        <v>24195.999999999996</v>
      </c>
      <c r="L140" s="47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38"/>
      <c r="B141" s="109" t="str">
        <f t="shared" si="4"/>
        <v>Matelac tükör grafit</v>
      </c>
      <c r="C141" s="467">
        <f t="shared" si="6"/>
        <v>27139.999999999996</v>
      </c>
      <c r="D141" s="468">
        <f t="shared" si="6"/>
        <v>0</v>
      </c>
      <c r="E141" s="432">
        <v>3038.5</v>
      </c>
      <c r="F141" s="433"/>
      <c r="G141" s="461">
        <v>118</v>
      </c>
      <c r="H141" s="461"/>
      <c r="I141" s="461">
        <v>453.84615384615387</v>
      </c>
      <c r="J141" s="461"/>
      <c r="K141" s="462">
        <v>27139.999999999996</v>
      </c>
      <c r="L141" s="463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39"/>
      <c r="B142" s="144" t="str">
        <f t="shared" si="4"/>
        <v>Matelac tükör ezüst</v>
      </c>
      <c r="C142" s="472">
        <f t="shared" si="6"/>
        <v>24195.999999999996</v>
      </c>
      <c r="D142" s="473">
        <f t="shared" si="6"/>
        <v>0</v>
      </c>
      <c r="E142" s="474">
        <v>2708.9</v>
      </c>
      <c r="F142" s="475"/>
      <c r="G142" s="464">
        <v>105.2</v>
      </c>
      <c r="H142" s="464"/>
      <c r="I142" s="464">
        <v>404.61538461538464</v>
      </c>
      <c r="J142" s="464"/>
      <c r="K142" s="465">
        <v>24195.999999999996</v>
      </c>
      <c r="L142" s="466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Keret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A pánttál- nyílásokat szabvány szerint a keret élétől 3mm-re marjuk be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Az feltüntetett árak ÁFA nélkül vannak megadva és nem tartalmazzák a szükséges vasalatok árát!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Profil típus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Üveg típus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Darabszám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Szélesség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Magasság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Megjegyzések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A keretek ára összesen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A vasalat ára összesen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A megrendelés teljes ára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Pántok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egyéb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csillapítós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Pántok gázrugós dugattyúval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Felső ajtó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Alsó ajtó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Ráütődő klip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Félig ráütődő klip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Közézáródó klip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Szög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Ráütődő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Félig ráütődő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>Közézáródó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Szög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Ráütődő ellenrugóval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Közézáródó ellenrugóval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Klip csavarra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Klip csavarra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Klip EURO csavarra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Klip EURO csavarra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csavarra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csavarra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EURO csavarra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EURO csavarra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Ráütődő Blumotionhoz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Félig ráütődő integr. Blumotionnal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Közézáródó integr. Blumotionnal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Ráütődő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Félig ráütődő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Ráütődő rugó nélkül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Ráütődő rugó nélkül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Klip EURO csavarra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Klip csavarra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 xml:space="preserve">Magasított 6 mm 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klip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Klip EURO csavarra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Klip csavarra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A keret helyének kiválasztása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A pántok gyártója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A pántok típusa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Az Aventos típusa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Az alátét típusa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A pántok száma 1 keretre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Gázrugós felnyílók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Szállítás a kiválasztott vasalatokkal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A gázrugós felnyitók elhelyezése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Fel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 xml:space="preserve">Jobbra 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Balra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darab (mind a két oldalra)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A másik ajtó kivitelezése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Keskeny ALU keret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Széles ALU keret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vastagság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vastagság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LFFL vastagság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A pántok elhelyezése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Fel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Válassza ki a listából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A távolsága a peremtől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A pánt távolsága a peremtől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Töltse ki abban az esetben, amennyiben a fúrás nem lesz szimetrikus a középre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Megrendelőlap ALU fogantyú profilokhoz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 xml:space="preserve">A nyomtatvány kitöltésénél mindig haladjon fentről lefelé. Amennyiben bármilyen változtatást hajt végre a nyomtatványon, ellenőrizze az összes adatot, hogy rendben vannak-e. 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Az árak érvényesek 2024.12.01 -től/1.07 - es változat</v>
      </c>
      <c r="M223" s="17" t="s">
        <v>1662</v>
      </c>
      <c r="N223" s="18" t="s">
        <v>1663</v>
      </c>
      <c r="O223" s="7" t="s">
        <v>1664</v>
      </c>
      <c r="P223" s="7" t="s">
        <v>1665</v>
      </c>
    </row>
    <row r="224" spans="2:16">
      <c r="B224" s="146" t="str">
        <f t="shared" si="8"/>
        <v>Ár összesen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Vevő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 telefon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Szállítási cím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Engedmény a profilokra*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Engedmény a vasalatokra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A megrendelés száma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Ábrázolt  RAL és REF színek csak tájékoztató jellegűek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Vasalat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HK-S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csillapító nélkül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Töltse ki abban az esetben, ha a fúrás nem lesz szimmetrikus a középre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Tolóajtós keretek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A megrendelés alapértelmezetten a vasalattal és a vezető profilokkal együtt kerül kiszállításra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 xml:space="preserve">A szekrény belső mérete (mm)  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Az ajtók száma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Itt vannak megadva az ajtó standard átnyúlásai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Szín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Megrendelés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Tolóajtós keretek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LACOBEL és MATELAC színek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A kar típusa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A fogantyú súly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A profilok típusa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HK-S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Alsó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Minimális távolság a pántok elhelyezésére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Ráütődő integr. Blumotionnal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A nyílások szabványos fúrása pántok részére minden típusú Aventos HF vasalatnál 100 mm az éltől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A nyílások szabványos átmérője  fogantyúk részére, 7 mm üvegben és 5 mm keretben (a távtartó alátétek a csomagolásban).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Amennyiben más a kívánsága, mint a fent megadott lehetőség, kérem írja be a megjegyzésbe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Bizonyos típusú fogantyúknál a csavarmenet süllyesztve van, ezért megfelelő távtartót kell használni.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Reklamációt a keret sérülésére nem lehet érvényesíteni, ha a keret már fel volt szerelve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A vasalat felerősítésére az ALU keretre csak az erre a célra megadott csavarokat lehet használni (péld. kód 13681).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Mindig használja a legfrissebb megrendelő lapot, amelyet megtalál a weboldalunkon.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A válaszfalak közötti hézagnak legalább 100 mm-nek kell lennie.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A megrendelés több típusú (méretű) keretet tartalmazhat, ezt a megrendelést érvényesnek tekintjük. Ezért kérjük ellenőrizni a megrendelőlapot, hogy csak az Ön által megrendelt kereteket tartalmazza.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A megrendelési űrlap több lapot tartalmaz, ezek között váltani lehet az alsó részben.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Töltse ki kérem az elérhetőségét, ezután kattintson az alábbi mezőbe.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Az elérhetőségi adatok kitöltésével egyben igazolja, hogy megismerkedett az alábbi információkkal!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Szokványos keretek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Tolóajtós keretek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A profilok és összek.vasalat rajza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A keretek maximális ajánlott mérete 2000 x 600 mm ( kereteknél ragasztott üveggel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A megrendelő kívánságára szállítható keret maximális profil hosszal 3m. Az üveg maximális mérete ebben az esetben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Az összes Lacobal és Matelac üveget biztonsági fóliával lehet ellátni (amennyiben szükséges, kérjük beírni a megjegyzésbe)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A kitöltött megrendelést küldje el a következő címre: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megrendelesek@demos-trade.com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A profilok rajza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Vasalat szett keskeny keretre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Vasalat szett széles keretre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A keret magassága standard 6 mm kisebb, mint a szekrény beadott magassága.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Alapkivitelben a keretek a H27AL (teherbírás 25 keret / keret) és a H37AL (teherbírás 35 kg / keret) csúszó szerelvényekhez vannak felkészítve.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Felső vezetés hossz.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Alsó vezetés hossz.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Felső vezetés hossz.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Alsó vezetés hossz.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Egyéb kívánság (db)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Mennyiség (db)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A nagy méretű keretekhez ( nagy méret 1200 x 800 mm felett), felárat számolhatunk fel a speciális csomagolásért és szállításért (részletesebb információért forduljon ügyfélközpontunkhoz).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A megfelelő keret méreteket az adott vasalat típushoz a megrendelés előtt ellenőrizni kell (Aventplan, katalógus…), az űrlapon nincsenek beállítva a korlátozások.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Az üveg minták megrendelhetőek: Lacobel kód VZK003P és Matelac kód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A csúszó keretek ára megegyezik a közönséges keretek árával.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Amennyiben a fogantyú az üvegen keresztül van rögzítve, mindig távtartó gyűrűt kell használni (péld. kód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A beadott ajtórajzok elölnézetben vannak megjelenítve.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Túlméretes alu keret rendelése esetén, magasabb szállítási költséget számítunk.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Kar elhelyezése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a keret maximális mérete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a pánt minimális távolsága a keret szélétől 70cm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a pánt minimális távolsága a keret szélétől 80cm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Ráütődő klip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Félig ráütődő klip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Közézáródó klip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Szög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Ráütődő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Félig ráütődő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>Közézáródó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Szög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Ráütődő ellenrugóval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Közézáródó ellenrugóval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Klip csavarra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Klip csavarra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Klip EURO csavarra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Klip EURO csavarra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csavarra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csavarra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EURO csavarra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EURO csavarra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Ráütődő klip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Félig ráütődő klip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Közézáródó klip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klip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Klip EURO csavarra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Klip csavarra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Klip EURO csavarra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Klip csavarra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Ráütődő klip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Ráütődő klip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Félig ráütődő klip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Közézáródó klip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klip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Klip EURO csavarra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Klip csavarra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Klip EURO csavarra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ráütődő csillapítós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félig ráütődő csillapítós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közézáródó csillapítós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hozzáilleszthető csillapítós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ráütődő csillapító nélkül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ráütődő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ráütődő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félig ráütődő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közézáródó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hozzáilleszthető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ráütődő csillapító nélkül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közézáródó csillapító nélkül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ráütődő csillapítós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közézáródó csillapítós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ráütődő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közézáródó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csavar alátét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Eurocsavar alátét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beütőtipli alátét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Ráütődő klip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Félig ráütődő klip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Közézáródó klip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ráütődő klip csillapítós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félig ráütődő klip csillapítós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közézáródó klip csillapítós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ráütődő klip csillapító nélkül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félig ráütődő klip csillapító nélkül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közézáródó klip csillapító nélkül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ráütődő TIP-ON klip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félig ráütődő TIP-ON klip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közézáródó TIP-ON klip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Ráütődő klip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Félig ráütődő klip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Közézáródó klip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 xml:space="preserve">ráütődő csillapítós klip 95° 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félig ráütődő csillapítós klip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közézáródó csillapítós klip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ráütődő TIP-ON klip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ráütődő TIP-ON klip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Klip EURO csavarra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Klip csavarra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 xml:space="preserve">Magasított 6 mm 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ráütődő slide on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félig ráütődő slide on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közézáródó slide on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 xml:space="preserve">STRONG 30N fehér automatikus 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fehér automatikus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fehér automatikus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fehér automatikus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fehér automatikus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fehér állítható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fehér állítható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fehér állítható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fehér állítható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szürke automatikus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szürke automatikus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szürke automatikus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szürke automatikus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szürke  automatikus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szürke állítható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szürke állítható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szürke állítható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szürke állítható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alsó fehér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alsó szürke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Gázrugós nyitószerkezet 164 alsó rögzítésű-Kraby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Gázrugós nyitószerkezet 244 alsó rögzítésű-Kraby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Gázrugós nyitószerkezet 355 alsó rögzítésű-Kraby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 xml:space="preserve">STRONG 30N fehér automatikus 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fehér automatikus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fehér automatikus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fehér automatikus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fehér automatikus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fehér állítható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fehér állítható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fehér állítható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fehér állítható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szürke automatikus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szürke automatikus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szürke automatikus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szürke automatikus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szürke  automatikus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szürke állítható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szürke állítható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szürke állítható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szürke állítható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alsó fehér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alsó szürke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Gázrugós nyitószerkezet 164 alsó rögzítésű-Kraby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Gázrugós nyitószerkezet 244 alsó rögzítésű-Kraby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Gázrugós nyitószerkezet 355 alsó rögzítésű-Kraby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H0 csavar slide on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Euro csavar  H0 slide on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Rátolhatós  csavar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 xml:space="preserve">Euro csavar  H2 slide on 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Klip csavarra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Excentes klipes csavar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Klip csavarra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A keret lehetséges minimális mérete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ráütődő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félig ráütődő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>Sensys SiSy közézáródó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ráütődő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félig ráütődő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>Sensys P2o közézáródó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ráütődő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ráütődő csillapítós klip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félig ráütődő csillapítós klip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közézáródó csillapítós klip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ráütődő klip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>Strong Plus ráütődő klip rugó nélkül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ráütődő klip rugó nélkül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közézáródó rugó nélkül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klip rugó nélkül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ráütődő klip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félig ráütődő klip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közézáródó klip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ráütődő klip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>Strong Plus ráütődő klip rugó nélkül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Excentes klipes csavar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Excentes klipes csavar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Bevezetés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a keret maximális mérete Corleone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2 profil kombinációja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Osztócsíkok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Szerelvények gyártója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Szerelvények típusa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Ráütődés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Pántok felnyíló vasalatokhoz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Távolság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Fogantyú távolság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Fogantyú helyzete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Pántok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 xml:space="preserve">Vasalatok 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Ráütődő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Félig ráütődő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Közézáródó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Igen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Nem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Vízszintesen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Függőlegesen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Vízszintesen és függőlegesen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Két különböző profilból álló keret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Fólia típus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Átlátszó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Fehér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Fekete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Következő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Összegzés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Várna (bal és jobb) + Siena (fent és alul)</v>
      </c>
    </row>
    <row r="545" spans="2:16">
      <c r="B545" s="143">
        <f t="shared" si="13"/>
        <v>0</v>
      </c>
      <c r="M545" t="str">
        <f>$B$63</f>
        <v>Várna (bal és jobb) + Palio (felső és alsó)</v>
      </c>
    </row>
    <row r="546" spans="2:16">
      <c r="B546" s="143">
        <f t="shared" si="13"/>
        <v>0</v>
      </c>
      <c r="M546" t="str">
        <f>$B$65</f>
        <v>Várna (bal és jobb) + Rocca (felső és alsó)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Értesítés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A kiválasztás után ne változtasson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Vissza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Konfiguráció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Fekete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Nemesacél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Alumínium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1200 mm hosszúságig, nagyobb méretek külön kérésre és egyedi áron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Ár szállítás nélkül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A gyártási időszak 14 munkanap, a kivágott változatnál 21 nap.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Az ár nem tartalmazza az áfát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A G9 és G10 profilok kompatibilisek a Ramara és a Lucata készlet kollekcióval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1. típus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2. típus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3. típus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4. típus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Szálcsiszolt fekete matt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Szálcsiszolt bronz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Szálcsiszolt rozsdamentes acél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Szálcsiszolt alumínium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Arany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Szálcsiszolt arany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Szállítás szálcsiszolt kivitelben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Hossz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Marás típusa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Ajtó vastagsága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Darabszám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Segítség: Marás típusok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Kiválasztott szín: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Kiválasztott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Fogantyú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Profil típusa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Ha az 5-ös vagy 8-as marási típust választja, a minimális profilhossz 146 mm, a maximális 1200 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Megerősítem, hogy megértettem és elfogadom a fenti feltételeket és ajánlásokat.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A Marino Due profil csak alumínium változatban érhető el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Válasszon színt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Változtassa meg a marás típusát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Minden színkombináció szállítása 2-3 hét, arany változat 5 hét.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2" t="s">
        <v>1448</v>
      </c>
      <c r="C6" s="282"/>
      <c r="D6" s="282"/>
      <c r="E6" s="282"/>
      <c r="F6" s="282"/>
      <c r="G6" s="282"/>
      <c r="I6" s="169" t="s">
        <v>1459</v>
      </c>
      <c r="J6" s="282" t="s">
        <v>1460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3" t="s">
        <v>1619</v>
      </c>
      <c r="C6" s="283"/>
      <c r="D6" s="283"/>
      <c r="E6" s="283"/>
      <c r="F6" s="283"/>
      <c r="G6" s="283"/>
      <c r="I6" s="251" t="s">
        <v>1618</v>
      </c>
      <c r="J6" s="283" t="s">
        <v>1620</v>
      </c>
      <c r="K6" s="283"/>
      <c r="L6" s="283"/>
      <c r="M6" s="283"/>
      <c r="N6" s="283"/>
      <c r="O6" s="283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3" t="s">
        <v>1621</v>
      </c>
      <c r="C19" s="283"/>
      <c r="D19" s="283"/>
      <c r="E19" s="283"/>
      <c r="F19" s="283"/>
      <c r="G19" s="283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4" t="s">
        <v>1454</v>
      </c>
      <c r="B34" s="284"/>
      <c r="C34" s="284"/>
      <c r="D34" s="284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3" t="s">
        <v>1619</v>
      </c>
      <c r="C6" s="283"/>
      <c r="D6" s="283"/>
      <c r="E6" s="283"/>
      <c r="F6" s="283"/>
      <c r="G6" s="283"/>
      <c r="H6" s="249"/>
      <c r="I6" s="251" t="s">
        <v>1625</v>
      </c>
      <c r="J6" s="285" t="s">
        <v>1605</v>
      </c>
      <c r="K6" s="286"/>
      <c r="L6" s="286"/>
      <c r="M6" s="286"/>
      <c r="N6" s="286"/>
      <c r="O6" s="287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5" t="s">
        <v>1626</v>
      </c>
      <c r="C18" s="286"/>
      <c r="D18" s="286"/>
      <c r="E18" s="286"/>
      <c r="F18" s="286"/>
      <c r="G18" s="287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4" t="s">
        <v>1454</v>
      </c>
      <c r="B32" s="284"/>
      <c r="C32" s="284"/>
      <c r="D32" s="284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2" t="s">
        <v>1448</v>
      </c>
      <c r="C6" s="282"/>
      <c r="D6" s="282"/>
      <c r="E6" s="282"/>
      <c r="F6" s="282"/>
      <c r="G6" s="282"/>
      <c r="I6" s="169" t="s">
        <v>1464</v>
      </c>
      <c r="J6" s="282" t="s">
        <v>1460</v>
      </c>
      <c r="K6" s="282"/>
      <c r="L6" s="282"/>
      <c r="M6" s="282"/>
      <c r="N6" s="282"/>
      <c r="O6" s="282"/>
      <c r="P6" s="282"/>
      <c r="Q6" s="282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88" t="s">
        <v>1398</v>
      </c>
      <c r="O7" s="288"/>
      <c r="P7" s="288" t="s">
        <v>1398</v>
      </c>
      <c r="Q7" s="288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89"/>
      <c r="O8" s="289"/>
      <c r="P8" s="289" t="s">
        <v>1465</v>
      </c>
      <c r="Q8" s="289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2" t="s">
        <v>1448</v>
      </c>
      <c r="C6" s="282"/>
      <c r="D6" s="282"/>
      <c r="E6" s="282"/>
      <c r="F6" s="282"/>
      <c r="G6" s="282"/>
      <c r="I6" s="169" t="s">
        <v>1330</v>
      </c>
      <c r="J6" s="282" t="s">
        <v>1469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2025-07-30T06:15:21Z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